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Akash Ganesh Pandit - SBI\"/>
    </mc:Choice>
  </mc:AlternateContent>
  <xr:revisionPtr revIDLastSave="0" documentId="13_ncr:1_{3691E10D-F005-4648-B0D1-2B029419140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44" i="4" l="1"/>
  <c r="H45" i="4" s="1"/>
  <c r="H43" i="4"/>
  <c r="H42" i="4"/>
  <c r="H41" i="4"/>
  <c r="AA20" i="18"/>
  <c r="Z20" i="18"/>
  <c r="U20" i="16"/>
  <c r="T20" i="16"/>
  <c r="V18" i="15"/>
  <c r="U18" i="15"/>
  <c r="G34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<sst xmlns="http://schemas.openxmlformats.org/spreadsheetml/2006/main" count="51" uniqueCount="44">
  <si>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</si>
  <si>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</si>
  <si>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</si>
  <si>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</si>
  <si>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</si>
  <si>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</si>
  <si>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</si>
  <si>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</si>
  <si>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</si>
  <si>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</si>
  <si>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</si>
  <si>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</si>
  <si>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</si>
  <si>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</si>
  <si>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</si>
  <si>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</si>
  <si>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</si>
  <si>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</si>
  <si>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</si>
  <si>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</si>
  <si>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</si>
  <si>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</si>
  <si>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</si>
  <si>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</si>
  <si>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</si>
  <si>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</si>
  <si>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</si>
  <si>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</si>
  <si>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</si>
  <si>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</si>
  <si>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</si>
  <si>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</si>
  <si>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</si>
  <si>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</si>
  <si>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</si>
  <si>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</si>
  <si>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</si>
  <si>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</si>
  <si>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</si>
  <si>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 State Bank of India ( RACPC Kalyan )  - Mr. Akash Ganesh Pandit, Mrs. Asha Ganesh Pandit &amp; Mr. Ganesh Ajit Pandit</t>
  </si>
  <si>
    <t>Agree CA</t>
  </si>
  <si>
    <t>Encl. Bal</t>
  </si>
  <si>
    <t>Open Bal.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</si>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</sst>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31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57E95-89EF-4958-99E2-9C9F5409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5715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144086</xdr:colOff>
      <xdr:row>51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C2CD86-9A4D-4B28-A946-95253B3B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78486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94AEE5-1794-43CC-B1D9-7BB0BAF09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6525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D715F-4682-4F3A-8FA2-16CE747A8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868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43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30300-A400-432F-A147-80D13FB5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6982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201244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F93D2-3CFF-41FB-8689-C5AE4EC68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35644" cy="6973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44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5D8DAE-52CA-45C8-9FA8-D65F8DB92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202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41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6399F8-A426-4600-8B34-CA1BCAF99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725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X35" sqref="X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528</v>
      </c>
      <c r="C3" s="45">
        <f>B3*1.2</f>
        <v>633.6</v>
      </c>
      <c r="D3" s="45">
        <f t="shared" ref="D3:D14" si="2">C3*1.2</f>
        <v>760.32</v>
      </c>
      <c r="E3" s="46">
        <f t="shared" ref="E3:E14" si="3">R3</f>
        <v>4175000</v>
      </c>
      <c r="F3" s="45">
        <f t="shared" ref="F3:F14" si="4">ROUND((E3/B3),0)</f>
        <v>7907</v>
      </c>
      <c r="G3" s="45">
        <f t="shared" ref="G3:G14" si="5">ROUND((E3/C3),0)</f>
        <v>6589</v>
      </c>
      <c r="H3" s="45">
        <f t="shared" ref="H3:H14" si="6">ROUND((E3/D3),0)</f>
        <v>5491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528</v>
      </c>
      <c r="R3" s="44">
        <v>4175000</v>
      </c>
    </row>
    <row r="4" spans="1:20" x14ac:dyDescent="0.25">
      <c r="A4" s="4">
        <f t="shared" ref="A4:A9" si="9">N4</f>
        <v>0</v>
      </c>
      <c r="B4" s="4">
        <f t="shared" ref="B4:B9" si="10">Q4</f>
        <v>428</v>
      </c>
      <c r="C4" s="4">
        <f t="shared" ref="C4:C9" si="11">B4*1.2</f>
        <v>513.6</v>
      </c>
      <c r="D4" s="4">
        <f t="shared" ref="D4:D9" si="12">C4*1.2</f>
        <v>616.32000000000005</v>
      </c>
      <c r="E4" s="5">
        <f t="shared" ref="E4:E9" si="13">R4</f>
        <v>3175000</v>
      </c>
      <c r="F4" s="9">
        <f t="shared" ref="F4:F9" si="14">ROUND((E4/B4),0)</f>
        <v>7418</v>
      </c>
      <c r="G4" s="9">
        <f t="shared" ref="G4:G9" si="15">ROUND((E4/C4),0)</f>
        <v>6182</v>
      </c>
      <c r="H4" s="9">
        <f t="shared" ref="H4:H9" si="16">ROUND((E4/D4),0)</f>
        <v>5152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428</v>
      </c>
      <c r="R4" s="2">
        <v>3175000</v>
      </c>
    </row>
    <row r="5" spans="1:20" x14ac:dyDescent="0.25">
      <c r="A5" s="4">
        <f t="shared" si="9"/>
        <v>0</v>
      </c>
      <c r="B5" s="4">
        <f t="shared" si="10"/>
        <v>428</v>
      </c>
      <c r="C5" s="4">
        <f t="shared" si="11"/>
        <v>513.6</v>
      </c>
      <c r="D5" s="4">
        <f t="shared" si="12"/>
        <v>616.32000000000005</v>
      </c>
      <c r="E5" s="5">
        <f t="shared" si="13"/>
        <v>3166666</v>
      </c>
      <c r="F5" s="9">
        <f t="shared" si="14"/>
        <v>7399</v>
      </c>
      <c r="G5" s="9">
        <f t="shared" si="15"/>
        <v>6166</v>
      </c>
      <c r="H5" s="9">
        <f t="shared" si="16"/>
        <v>5138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428</v>
      </c>
      <c r="R5" s="2">
        <v>3166666</v>
      </c>
    </row>
    <row r="6" spans="1:20" s="47" customFormat="1" x14ac:dyDescent="0.25">
      <c r="A6" s="45">
        <f t="shared" si="9"/>
        <v>0</v>
      </c>
      <c r="B6" s="45">
        <f t="shared" si="10"/>
        <v>377</v>
      </c>
      <c r="C6" s="45">
        <f t="shared" si="11"/>
        <v>452.4</v>
      </c>
      <c r="D6" s="45">
        <f t="shared" si="12"/>
        <v>542.88</v>
      </c>
      <c r="E6" s="46">
        <f t="shared" si="13"/>
        <v>2942500</v>
      </c>
      <c r="F6" s="45">
        <f t="shared" si="14"/>
        <v>7805</v>
      </c>
      <c r="G6" s="45">
        <f t="shared" si="15"/>
        <v>6504</v>
      </c>
      <c r="H6" s="45">
        <f t="shared" si="16"/>
        <v>5420</v>
      </c>
      <c r="I6" s="45" t="e">
        <f>#REF!</f>
        <v>#REF!</v>
      </c>
      <c r="J6" s="45">
        <f t="shared" si="17"/>
        <v>0</v>
      </c>
      <c r="O6" s="47">
        <v>0</v>
      </c>
      <c r="P6" s="47">
        <f t="shared" si="18"/>
        <v>0</v>
      </c>
      <c r="Q6" s="47">
        <v>377</v>
      </c>
      <c r="R6" s="44">
        <v>2942500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377</v>
      </c>
      <c r="C16" s="4">
        <f>B16*1.2</f>
        <v>452.4</v>
      </c>
      <c r="D16" s="4">
        <f t="shared" ref="D16:D28" si="34">C16*1.2</f>
        <v>542.88</v>
      </c>
      <c r="E16" s="5">
        <f t="shared" ref="E16:E28" si="35">R16</f>
        <v>3074000</v>
      </c>
      <c r="F16" s="9">
        <f t="shared" ref="F16:F28" si="36">ROUND((E16/B16),0)</f>
        <v>8154</v>
      </c>
      <c r="G16" s="9">
        <f t="shared" ref="G16:G28" si="37">ROUND((E16/C16),0)</f>
        <v>6795</v>
      </c>
      <c r="H16" s="9">
        <f t="shared" ref="H16:H28" si="38">ROUND((E16/D16),0)</f>
        <v>5662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377</v>
      </c>
      <c r="R16" s="2">
        <v>3074000</v>
      </c>
    </row>
    <row r="17" spans="1:24" x14ac:dyDescent="0.25">
      <c r="A17" s="4">
        <f t="shared" si="32"/>
        <v>0</v>
      </c>
      <c r="B17" s="4">
        <f t="shared" si="33"/>
        <v>550</v>
      </c>
      <c r="C17" s="4">
        <f t="shared" ref="C17:C28" si="41">B17*1.2</f>
        <v>660</v>
      </c>
      <c r="D17" s="4">
        <f t="shared" si="34"/>
        <v>792</v>
      </c>
      <c r="E17" s="5">
        <f t="shared" si="35"/>
        <v>4600000</v>
      </c>
      <c r="F17" s="9">
        <f t="shared" si="36"/>
        <v>8364</v>
      </c>
      <c r="G17" s="9">
        <f t="shared" si="37"/>
        <v>6970</v>
      </c>
      <c r="H17" s="9">
        <f t="shared" si="38"/>
        <v>5808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550</v>
      </c>
      <c r="R17" s="44">
        <v>4600000</v>
      </c>
    </row>
    <row r="18" spans="1:24" x14ac:dyDescent="0.25">
      <c r="A18" s="4">
        <f t="shared" si="32"/>
        <v>0</v>
      </c>
      <c r="B18" s="4">
        <f t="shared" si="33"/>
        <v>550</v>
      </c>
      <c r="C18" s="4">
        <f t="shared" si="41"/>
        <v>660</v>
      </c>
      <c r="D18" s="4">
        <f t="shared" si="34"/>
        <v>792</v>
      </c>
      <c r="E18" s="5">
        <f t="shared" si="35"/>
        <v>4800000</v>
      </c>
      <c r="F18" s="9">
        <f t="shared" si="36"/>
        <v>8727</v>
      </c>
      <c r="G18" s="9">
        <f t="shared" si="37"/>
        <v>7273</v>
      </c>
      <c r="H18" s="9">
        <f t="shared" si="38"/>
        <v>6061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550</v>
      </c>
      <c r="R18" s="2">
        <v>4800000</v>
      </c>
    </row>
    <row r="19" spans="1:24" s="47" customFormat="1" x14ac:dyDescent="0.25">
      <c r="A19" s="45">
        <f t="shared" si="32"/>
        <v>0</v>
      </c>
      <c r="B19" s="45">
        <f t="shared" si="33"/>
        <v>740</v>
      </c>
      <c r="C19" s="45">
        <f t="shared" si="41"/>
        <v>888</v>
      </c>
      <c r="D19" s="45">
        <f t="shared" si="34"/>
        <v>1065.5999999999999</v>
      </c>
      <c r="E19" s="46">
        <f t="shared" si="35"/>
        <v>6900000</v>
      </c>
      <c r="F19" s="45">
        <f t="shared" si="36"/>
        <v>9324</v>
      </c>
      <c r="G19" s="45">
        <f t="shared" si="37"/>
        <v>7770</v>
      </c>
      <c r="H19" s="45">
        <f t="shared" si="38"/>
        <v>6475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740</v>
      </c>
      <c r="R19" s="44">
        <v>6900000</v>
      </c>
    </row>
    <row r="20" spans="1:24" x14ac:dyDescent="0.25">
      <c r="A20" s="4">
        <f t="shared" si="32"/>
        <v>0</v>
      </c>
      <c r="B20" s="4">
        <f t="shared" si="33"/>
        <v>440</v>
      </c>
      <c r="C20" s="4">
        <f t="shared" si="41"/>
        <v>528</v>
      </c>
      <c r="D20" s="4">
        <f t="shared" si="34"/>
        <v>633.6</v>
      </c>
      <c r="E20" s="5">
        <f t="shared" si="35"/>
        <v>5300000</v>
      </c>
      <c r="F20" s="9">
        <f t="shared" si="36"/>
        <v>12045</v>
      </c>
      <c r="G20" s="9">
        <f t="shared" si="37"/>
        <v>10038</v>
      </c>
      <c r="H20" s="9">
        <f t="shared" si="38"/>
        <v>8365</v>
      </c>
      <c r="I20" s="4" t="e">
        <f>#REF!</f>
        <v>#REF!</v>
      </c>
      <c r="J20" s="4">
        <f t="shared" si="39"/>
        <v>0</v>
      </c>
      <c r="O20">
        <v>0</v>
      </c>
      <c r="P20">
        <v>528</v>
      </c>
      <c r="Q20">
        <f t="shared" si="40"/>
        <v>440</v>
      </c>
      <c r="R20" s="2">
        <v>5300000</v>
      </c>
    </row>
    <row r="21" spans="1:24" s="47" customFormat="1" x14ac:dyDescent="0.25">
      <c r="A21" s="45">
        <f t="shared" si="32"/>
        <v>0</v>
      </c>
      <c r="B21" s="45">
        <f t="shared" si="33"/>
        <v>576</v>
      </c>
      <c r="C21" s="45">
        <f t="shared" si="41"/>
        <v>691.19999999999993</v>
      </c>
      <c r="D21" s="45">
        <f t="shared" si="34"/>
        <v>829.43999999999994</v>
      </c>
      <c r="E21" s="46">
        <f t="shared" si="35"/>
        <v>5550000</v>
      </c>
      <c r="F21" s="45">
        <f t="shared" si="36"/>
        <v>9635</v>
      </c>
      <c r="G21" s="45">
        <f t="shared" si="37"/>
        <v>8030</v>
      </c>
      <c r="H21" s="45">
        <f t="shared" si="38"/>
        <v>6691</v>
      </c>
      <c r="I21" s="45" t="e">
        <f>#REF!</f>
        <v>#REF!</v>
      </c>
      <c r="J21" s="45">
        <f t="shared" si="39"/>
        <v>0</v>
      </c>
      <c r="O21" s="47">
        <v>0</v>
      </c>
      <c r="P21" s="47">
        <f t="shared" si="40"/>
        <v>0</v>
      </c>
      <c r="Q21" s="47">
        <v>576</v>
      </c>
      <c r="R21" s="44">
        <v>5550000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30.4</v>
      </c>
      <c r="S31" s="10"/>
      <c r="T31" s="10"/>
      <c r="U31" s="17" t="s">
        <v>15</v>
      </c>
      <c r="V31" s="18"/>
      <c r="W31" s="19">
        <f>W29-W30</f>
        <v>6000</v>
      </c>
      <c r="X31" s="22"/>
    </row>
    <row r="32" spans="1:24" ht="15.75" x14ac:dyDescent="0.25">
      <c r="E32" t="s">
        <v>41</v>
      </c>
      <c r="F32" s="7">
        <v>2.5099999999999998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42</v>
      </c>
      <c r="F33" s="7">
        <v>2.12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5" ht="15.75" x14ac:dyDescent="0.25">
      <c r="F34" s="7">
        <f>SUM(F31:F33)</f>
        <v>35.029999999999994</v>
      </c>
      <c r="G34">
        <f>F34*10.764</f>
        <v>377.06291999999991</v>
      </c>
      <c r="S34" s="10"/>
      <c r="T34" s="10"/>
      <c r="U34" s="17" t="s">
        <v>18</v>
      </c>
      <c r="V34" s="23"/>
      <c r="W34" s="24">
        <f>W35-W33</f>
        <v>64</v>
      </c>
      <c r="X34" s="31">
        <v>2028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H40">
        <v>2942500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6000</v>
      </c>
      <c r="X40" s="22"/>
    </row>
    <row r="41" spans="5:25" ht="15.75" x14ac:dyDescent="0.25">
      <c r="H41">
        <f>H40*0.9</f>
        <v>2648250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H42">
        <f>W44</f>
        <v>377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9000</v>
      </c>
      <c r="X42" s="22"/>
    </row>
    <row r="43" spans="5:25" ht="15.75" x14ac:dyDescent="0.25">
      <c r="H43">
        <f>H42*9000</f>
        <v>3393000</v>
      </c>
      <c r="S43" s="10"/>
      <c r="T43" s="10"/>
      <c r="U43" s="23"/>
      <c r="V43" s="23"/>
      <c r="W43" s="24"/>
      <c r="X43" s="24"/>
    </row>
    <row r="44" spans="5:25" ht="15.75" x14ac:dyDescent="0.25">
      <c r="H44">
        <f>H43*0.98</f>
        <v>3325140</v>
      </c>
      <c r="S44" s="10"/>
      <c r="T44" s="10"/>
      <c r="U44" s="28" t="s">
        <v>37</v>
      </c>
      <c r="V44" s="30"/>
      <c r="W44" s="25">
        <v>377</v>
      </c>
      <c r="X44" s="24"/>
    </row>
    <row r="45" spans="5:25" ht="15.75" x14ac:dyDescent="0.25">
      <c r="H45">
        <f>H44*0.8</f>
        <v>2660112</v>
      </c>
      <c r="P45" s="13" t="s">
        <v>29</v>
      </c>
      <c r="S45" s="10"/>
      <c r="T45" s="11"/>
      <c r="U45" s="17" t="s">
        <v>33</v>
      </c>
      <c r="V45" s="31"/>
      <c r="W45" s="32">
        <f>W42*W44+X46</f>
        <v>3393000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3325140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2714400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1131000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7068.75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8"/>
  <sheetViews>
    <sheetView zoomScaleNormal="100" workbookViewId="0">
      <selection activeCell="V20" sqref="V20"/>
    </sheetView>
  </sheetViews>
  <sheetFormatPr defaultRowHeight="15" x14ac:dyDescent="0.25"/>
  <sheetData>
    <row r="2" spans="1:21" x14ac:dyDescent="0.25">
      <c r="A2" s="6"/>
    </row>
    <row r="16" spans="1:21" x14ac:dyDescent="0.25">
      <c r="U16">
        <v>46.68</v>
      </c>
    </row>
    <row r="17" spans="21:22" x14ac:dyDescent="0.25">
      <c r="U17">
        <v>2.39</v>
      </c>
    </row>
    <row r="18" spans="21:22" x14ac:dyDescent="0.25">
      <c r="U18">
        <f>SUM(U16:U17)</f>
        <v>49.07</v>
      </c>
      <c r="V18">
        <f>U18*10.764</f>
        <v>528.18948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7:U20"/>
  <sheetViews>
    <sheetView zoomScaleNormal="100" workbookViewId="0">
      <selection activeCell="U21" sqref="U21"/>
    </sheetView>
  </sheetViews>
  <sheetFormatPr defaultRowHeight="15" x14ac:dyDescent="0.25"/>
  <sheetData>
    <row r="17" spans="20:21" x14ac:dyDescent="0.25">
      <c r="T17">
        <v>29.97</v>
      </c>
    </row>
    <row r="18" spans="20:21" ht="30" customHeight="1" x14ac:dyDescent="0.25">
      <c r="T18">
        <v>2.39</v>
      </c>
    </row>
    <row r="19" spans="20:21" ht="15" customHeight="1" x14ac:dyDescent="0.25">
      <c r="T19">
        <v>7.43</v>
      </c>
    </row>
    <row r="20" spans="20:21" x14ac:dyDescent="0.25">
      <c r="T20">
        <f>SUM(T17:T19)</f>
        <v>39.79</v>
      </c>
      <c r="U20">
        <f>T20*10.764</f>
        <v>428.29955999999999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Z17:AA20"/>
  <sheetViews>
    <sheetView topLeftCell="F1" zoomScaleNormal="100" workbookViewId="0">
      <selection activeCell="AA21" sqref="AA21"/>
    </sheetView>
  </sheetViews>
  <sheetFormatPr defaultRowHeight="15" x14ac:dyDescent="0.25"/>
  <sheetData>
    <row r="17" spans="26:27" x14ac:dyDescent="0.25">
      <c r="Z17">
        <v>30.4</v>
      </c>
    </row>
    <row r="18" spans="26:27" x14ac:dyDescent="0.25">
      <c r="Z18">
        <v>2.5099999999999998</v>
      </c>
    </row>
    <row r="19" spans="26:27" x14ac:dyDescent="0.25">
      <c r="Z19">
        <v>2.12</v>
      </c>
    </row>
    <row r="20" spans="26:27" x14ac:dyDescent="0.25">
      <c r="Z20">
        <f>SUM(Z17:Z19)</f>
        <v>35.029999999999994</v>
      </c>
      <c r="AA20">
        <f>Z20*10.764</f>
        <v>377.06291999999991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S6" sqref="S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2024-08-24T06:48:52Z</dcterms:modified>
</cp:coreProperties>
</file>