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IFB Malad (West)\Associated Hospitality &amp; Developers Pvt. Ltd\Office No. 702 - Techniplex\"/>
    </mc:Choice>
  </mc:AlternateContent>
  <xr:revisionPtr revIDLastSave="0" documentId="13_ncr:1_{164D2BFE-9A0C-4061-AEE1-C3C8DC270311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" i="25" l="1"/>
  <c r="H28" i="4"/>
  <c r="C4" i="25"/>
  <c r="C25" i="23" l="1"/>
  <c r="P8" i="4" l="1"/>
  <c r="P3" i="4"/>
  <c r="G29" i="4" l="1"/>
  <c r="C5" i="25" l="1"/>
  <c r="P2" i="4"/>
  <c r="Q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B8" i="4"/>
  <c r="C8" i="4" s="1"/>
  <c r="D8" i="4" s="1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<sst xmlns="http://schemas.openxmlformats.org/spreadsheetml/2006/main" count="133" uniqueCount="90">
  <si>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</si>
  <si>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</si>
  <si>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</si>
  <si>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</si>
  <si>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</si>
  <si>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</si>
  <si>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</si>
  <si>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</si>
  <si>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</si>
  <si>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</si>
  <si>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</si>
  <si>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</si>
  <si>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</si>
  <si>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</si>
  <si>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</si>
  <si>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</si>
  <si>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</si>
  <si>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</si>
  <si>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</si>
  <si>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</si>
  <si>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</si>
  <si>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</si>
  <si>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</si>
  <si>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</si>
  <si>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</si>
  <si>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</si>
  <si>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</si>
  <si>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</si>
  <si>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</si>
  <si>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</si>
  <si>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</si>
  <si>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</si>
  <si>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</si>
  <si>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</si>
  <si>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</si>
  <si>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</si>
  <si>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</si>
  <si>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</si>
  <si>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</si>
  <si>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</si>
  <si>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</si>
  <si>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</si>
  <si>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</si>
  <si>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</si>
  <si>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</si>
  <si>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</si>
  <si>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</si>
  <si>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</si>
  <si>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</si>
  <si>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</si>
  <si>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</si>
  <si>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</si>
  <si>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</si>
  <si>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</si>
  <si>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</si>
  <si>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</si>
  <si>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</si>
  <si>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</si>
  <si>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</si>
  <si>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</si>
  <si>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</si>
  <si>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</si>
  <si>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</si>
  <si>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</si>
  <si>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</si>
  <si>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</si>
  <si>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</si>
  <si>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</si>
  <si>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</si>
  <si>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</si>
  <si>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</si>
  <si>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</si>
  <si>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</si>
  <si>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</si>
  <si>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</si>
  <si>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</si>
  <si>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</si>
  <si>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</si>
  <si>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</si>
  <si>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</si>
  <si>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</si>
  <si>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</si>
  <si>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ACA</t>
  </si>
  <si>
    <t>OC-2009</t>
  </si>
  <si>
    <t>IGR-11.07.24</t>
  </si>
  <si>
    <t>IGR-01.04.22</t>
  </si>
  <si>
    <t>IGR-10.12.21</t>
  </si>
  <si>
    <t>PRESENT RENT</t>
  </si>
  <si>
    <t>IGR-07.11.24</t>
  </si>
  <si>
    <t>Increased 5% for Floorise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</si>
</sst>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C2D7D6-F248-4D6C-A504-110F389EF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9ACE82-8FE3-4A4D-8EF9-A420A09C5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0C746A-0DAC-4A45-99E3-88697C784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49</xdr:row>
      <xdr:rowOff>10756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AE1A52-FA22-43E0-A416-C4B2E507C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8821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382244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C040F5-CC7D-4B6C-9DA7-C53EDECB8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16644" cy="89261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ADACA3-0528-4708-B9EC-9B9B0EADA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8F4FC2-36CC-4CF5-8A6B-B57F051E8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957C70-FD07-4F6B-AEF3-7581F1E66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296422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C3782F-72B5-43A8-B5AD-B4DE0A4E7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21222" cy="8869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30" sqref="L3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141600*0.9</f>
        <v>127440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89</v>
      </c>
      <c r="C4" s="52">
        <f>C3*5%</f>
        <v>6372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133812</v>
      </c>
      <c r="D5" s="58" t="s">
        <v>62</v>
      </c>
      <c r="E5" s="59">
        <f>C5/10.764</f>
        <v>12431.438127090301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51360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82452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70084.2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121444.2</v>
      </c>
      <c r="D9" s="58" t="s">
        <v>62</v>
      </c>
      <c r="E9" s="59">
        <f>C9/10.764</f>
        <v>11282.441471571907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2009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15</v>
      </c>
      <c r="D13" s="65">
        <f>D12-C13</f>
        <v>85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A27" sqref="A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25000</v>
      </c>
      <c r="D3" s="22" t="s">
        <v>75</v>
      </c>
      <c r="E3" s="6" t="s">
        <v>82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22000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15</v>
      </c>
      <c r="D7" s="24">
        <v>2024</v>
      </c>
    </row>
    <row r="8" spans="1:5" x14ac:dyDescent="0.25">
      <c r="A8" s="15" t="s">
        <v>18</v>
      </c>
      <c r="B8" s="23"/>
      <c r="C8" s="24">
        <f>C9-C7</f>
        <v>45</v>
      </c>
      <c r="D8" s="24">
        <v>2009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22.5</v>
      </c>
      <c r="D10" s="24"/>
    </row>
    <row r="11" spans="1:5" x14ac:dyDescent="0.25">
      <c r="A11" s="15"/>
      <c r="B11" s="25"/>
      <c r="C11" s="26">
        <f>C10%</f>
        <v>0.22500000000000001</v>
      </c>
      <c r="D11" s="26"/>
    </row>
    <row r="12" spans="1:5" x14ac:dyDescent="0.25">
      <c r="A12" s="15" t="s">
        <v>21</v>
      </c>
      <c r="B12" s="18"/>
      <c r="C12" s="19">
        <f>C6*C11</f>
        <v>675</v>
      </c>
      <c r="D12" s="22"/>
    </row>
    <row r="13" spans="1:5" x14ac:dyDescent="0.25">
      <c r="A13" s="15" t="s">
        <v>22</v>
      </c>
      <c r="B13" s="18"/>
      <c r="C13" s="19">
        <f>C6-C12</f>
        <v>2325</v>
      </c>
      <c r="D13" s="22"/>
    </row>
    <row r="14" spans="1:5" x14ac:dyDescent="0.25">
      <c r="A14" s="15" t="s">
        <v>15</v>
      </c>
      <c r="B14" s="18"/>
      <c r="C14" s="19">
        <f>C5</f>
        <v>22000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24325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8610</v>
      </c>
      <c r="D18" s="24"/>
    </row>
    <row r="19" spans="1:5" x14ac:dyDescent="0.25">
      <c r="A19" s="15" t="s">
        <v>73</v>
      </c>
      <c r="B19" s="6"/>
      <c r="C19" s="30">
        <f>C18*C16</f>
        <v>209438250</v>
      </c>
      <c r="D19" s="72"/>
      <c r="E19" s="65"/>
    </row>
    <row r="20" spans="1:5" x14ac:dyDescent="0.25">
      <c r="A20" s="15" t="s">
        <v>24</v>
      </c>
      <c r="C20" s="31">
        <f>C19*90%</f>
        <v>188494425</v>
      </c>
      <c r="D20" s="30"/>
      <c r="E20" s="65"/>
    </row>
    <row r="21" spans="1:5" x14ac:dyDescent="0.25">
      <c r="A21" s="15" t="s">
        <v>25</v>
      </c>
      <c r="C21" s="31">
        <f>C19*80%</f>
        <v>167550600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25830000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C19*0.04/12</f>
        <v>698127.5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8" sqref="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6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1500</v>
      </c>
      <c r="C2" s="4">
        <f t="shared" ref="C2:C16" si="1">B2*1.2</f>
        <v>1800</v>
      </c>
      <c r="D2" s="4">
        <f t="shared" ref="D2:D16" si="2">C2*1.2</f>
        <v>2160</v>
      </c>
      <c r="E2" s="5">
        <f t="shared" ref="E2:E16" si="3">R2</f>
        <v>35900000</v>
      </c>
      <c r="F2" s="73">
        <f t="shared" ref="F2:F15" si="4">ROUND((E2/B2),0)</f>
        <v>23933</v>
      </c>
      <c r="G2" s="73">
        <f t="shared" ref="G2:G15" si="5">ROUND((E2/C2),0)</f>
        <v>19944</v>
      </c>
      <c r="H2" s="73">
        <f t="shared" ref="H2:H15" si="6">ROUND((E2/D2),0)</f>
        <v>16620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1500</v>
      </c>
      <c r="R2" s="74">
        <v>35900000</v>
      </c>
      <c r="S2" s="74" t="s">
        <v>84</v>
      </c>
    </row>
    <row r="3" spans="1:19" x14ac:dyDescent="0.25">
      <c r="A3" s="4">
        <v>2</v>
      </c>
      <c r="B3" s="4">
        <f t="shared" si="0"/>
        <v>667.39400000000001</v>
      </c>
      <c r="C3" s="4">
        <f t="shared" si="1"/>
        <v>800.87279999999998</v>
      </c>
      <c r="D3" s="4">
        <f t="shared" si="2"/>
        <v>961.04735999999991</v>
      </c>
      <c r="E3" s="5">
        <f t="shared" si="3"/>
        <v>22500000</v>
      </c>
      <c r="F3" s="4">
        <f t="shared" si="4"/>
        <v>33713</v>
      </c>
      <c r="G3" s="4">
        <f t="shared" si="5"/>
        <v>28094</v>
      </c>
      <c r="H3" s="4">
        <f t="shared" si="6"/>
        <v>23412</v>
      </c>
      <c r="I3" s="4">
        <f t="shared" si="7"/>
        <v>0</v>
      </c>
      <c r="J3" s="4">
        <f t="shared" si="8"/>
        <v>0</v>
      </c>
      <c r="O3">
        <v>0</v>
      </c>
      <c r="P3">
        <f>75.27*10.64</f>
        <v>800.87279999999998</v>
      </c>
      <c r="Q3">
        <f t="shared" ref="Q3:Q10" si="10">P3/1.2</f>
        <v>667.39400000000001</v>
      </c>
      <c r="R3" s="2">
        <v>22500000</v>
      </c>
      <c r="S3" s="2" t="s">
        <v>85</v>
      </c>
    </row>
    <row r="4" spans="1:19" x14ac:dyDescent="0.25">
      <c r="A4" s="4">
        <v>3</v>
      </c>
      <c r="B4" s="4">
        <f t="shared" si="0"/>
        <v>675</v>
      </c>
      <c r="C4" s="4">
        <f t="shared" si="1"/>
        <v>810</v>
      </c>
      <c r="D4" s="4">
        <f t="shared" si="2"/>
        <v>972</v>
      </c>
      <c r="E4" s="5">
        <f t="shared" si="3"/>
        <v>14000000</v>
      </c>
      <c r="F4" s="73">
        <f t="shared" si="4"/>
        <v>20741</v>
      </c>
      <c r="G4" s="73">
        <f t="shared" si="5"/>
        <v>17284</v>
      </c>
      <c r="H4" s="73">
        <f t="shared" si="6"/>
        <v>14403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675</v>
      </c>
      <c r="R4" s="74">
        <v>14000000</v>
      </c>
      <c r="S4" s="74" t="s">
        <v>86</v>
      </c>
    </row>
    <row r="5" spans="1:19" x14ac:dyDescent="0.25">
      <c r="A5" s="4">
        <v>4</v>
      </c>
      <c r="B5" s="4">
        <f t="shared" si="0"/>
        <v>2025</v>
      </c>
      <c r="C5" s="4">
        <f t="shared" si="1"/>
        <v>2430</v>
      </c>
      <c r="D5" s="4">
        <f t="shared" si="2"/>
        <v>2916</v>
      </c>
      <c r="E5" s="5">
        <f t="shared" si="3"/>
        <v>69000000</v>
      </c>
      <c r="F5" s="4">
        <f t="shared" si="4"/>
        <v>34074</v>
      </c>
      <c r="G5" s="4">
        <f t="shared" si="5"/>
        <v>28395</v>
      </c>
      <c r="H5" s="4">
        <f t="shared" si="6"/>
        <v>23663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2025</v>
      </c>
      <c r="R5" s="2">
        <v>69000000</v>
      </c>
      <c r="S5" s="2"/>
    </row>
    <row r="6" spans="1:19" x14ac:dyDescent="0.25">
      <c r="A6" s="4">
        <v>5</v>
      </c>
      <c r="B6" s="4">
        <f t="shared" si="0"/>
        <v>2800</v>
      </c>
      <c r="C6" s="4">
        <f t="shared" si="1"/>
        <v>3360</v>
      </c>
      <c r="D6" s="4">
        <f t="shared" si="2"/>
        <v>4032</v>
      </c>
      <c r="E6" s="5">
        <f t="shared" si="3"/>
        <v>84000000</v>
      </c>
      <c r="F6" s="73">
        <f t="shared" si="4"/>
        <v>30000</v>
      </c>
      <c r="G6" s="73">
        <f t="shared" si="5"/>
        <v>25000</v>
      </c>
      <c r="H6" s="73">
        <f t="shared" si="6"/>
        <v>20833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2800</v>
      </c>
      <c r="R6" s="74">
        <v>84000000</v>
      </c>
      <c r="S6" s="2"/>
    </row>
    <row r="7" spans="1:19" x14ac:dyDescent="0.25">
      <c r="A7" s="4">
        <v>6</v>
      </c>
      <c r="B7" s="4">
        <f t="shared" si="0"/>
        <v>2025</v>
      </c>
      <c r="C7" s="4">
        <f t="shared" si="1"/>
        <v>2430</v>
      </c>
      <c r="D7" s="4">
        <f t="shared" si="2"/>
        <v>2916</v>
      </c>
      <c r="E7" s="5">
        <f t="shared" si="3"/>
        <v>66000000</v>
      </c>
      <c r="F7" s="73">
        <f t="shared" si="4"/>
        <v>32593</v>
      </c>
      <c r="G7" s="73">
        <f t="shared" si="5"/>
        <v>27160</v>
      </c>
      <c r="H7" s="73">
        <f t="shared" si="6"/>
        <v>22634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2025</v>
      </c>
      <c r="R7" s="74">
        <v>66000000</v>
      </c>
      <c r="S7" s="2"/>
    </row>
    <row r="8" spans="1:19" x14ac:dyDescent="0.25">
      <c r="A8" s="4">
        <v>7</v>
      </c>
      <c r="B8" s="4">
        <f t="shared" si="0"/>
        <v>1337</v>
      </c>
      <c r="C8" s="4">
        <f t="shared" si="1"/>
        <v>1604.3999999999999</v>
      </c>
      <c r="D8" s="4">
        <f t="shared" si="2"/>
        <v>1925.2799999999997</v>
      </c>
      <c r="E8" s="5">
        <f t="shared" si="3"/>
        <v>32769772</v>
      </c>
      <c r="F8" s="4">
        <f t="shared" si="4"/>
        <v>24510</v>
      </c>
      <c r="G8" s="4">
        <f t="shared" si="5"/>
        <v>20425</v>
      </c>
      <c r="H8" s="4">
        <f t="shared" si="6"/>
        <v>17021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1337</v>
      </c>
      <c r="R8" s="2">
        <v>32769772</v>
      </c>
      <c r="S8" s="2" t="s">
        <v>88</v>
      </c>
    </row>
    <row r="9" spans="1:19" x14ac:dyDescent="0.25">
      <c r="A9" s="4">
        <v>8</v>
      </c>
      <c r="B9" s="4">
        <f t="shared" si="0"/>
        <v>1337</v>
      </c>
      <c r="C9" s="4">
        <f t="shared" si="1"/>
        <v>1604.3999999999999</v>
      </c>
      <c r="D9" s="4">
        <f t="shared" si="2"/>
        <v>1925.2799999999997</v>
      </c>
      <c r="E9" s="5">
        <f t="shared" si="3"/>
        <v>35000000</v>
      </c>
      <c r="F9" s="4">
        <f t="shared" si="4"/>
        <v>26178</v>
      </c>
      <c r="G9" s="4">
        <f t="shared" si="5"/>
        <v>21815</v>
      </c>
      <c r="H9" s="4">
        <f t="shared" si="6"/>
        <v>18179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1337</v>
      </c>
      <c r="R9" s="2">
        <v>35000000</v>
      </c>
      <c r="S9" s="2" t="s">
        <v>88</v>
      </c>
    </row>
    <row r="10" spans="1:19" x14ac:dyDescent="0.25">
      <c r="A10" s="4">
        <v>9</v>
      </c>
      <c r="B10" s="4">
        <f t="shared" si="0"/>
        <v>4000</v>
      </c>
      <c r="C10" s="4">
        <f t="shared" si="1"/>
        <v>4800</v>
      </c>
      <c r="D10" s="4">
        <f t="shared" si="2"/>
        <v>5760</v>
      </c>
      <c r="E10" s="5">
        <f t="shared" si="3"/>
        <v>100000000</v>
      </c>
      <c r="F10" s="73">
        <f t="shared" si="4"/>
        <v>25000</v>
      </c>
      <c r="G10" s="73">
        <f t="shared" si="5"/>
        <v>20833</v>
      </c>
      <c r="H10" s="73">
        <f t="shared" si="6"/>
        <v>17361</v>
      </c>
      <c r="I10" s="73">
        <f t="shared" si="7"/>
        <v>0</v>
      </c>
      <c r="J10" s="73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4000</v>
      </c>
      <c r="R10" s="74">
        <v>100000000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83</v>
      </c>
    </row>
    <row r="24" spans="1:19" s="10" customFormat="1" x14ac:dyDescent="0.25">
      <c r="F24" s="68"/>
    </row>
    <row r="25" spans="1:19" s="10" customFormat="1" x14ac:dyDescent="0.25">
      <c r="F25" s="10" t="s">
        <v>87</v>
      </c>
      <c r="G25" s="10">
        <v>998760</v>
      </c>
    </row>
    <row r="26" spans="1:19" s="10" customFormat="1" x14ac:dyDescent="0.25"/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82</v>
      </c>
      <c r="G28" s="52">
        <v>8610</v>
      </c>
      <c r="H28" s="10">
        <f>G28/10.764</f>
        <v>799.88851727982171</v>
      </c>
    </row>
    <row r="29" spans="1:19" s="10" customFormat="1" x14ac:dyDescent="0.25">
      <c r="C29" s="67" t="s">
        <v>1</v>
      </c>
      <c r="D29" s="67"/>
      <c r="F29" s="52" t="s">
        <v>71</v>
      </c>
      <c r="G29" s="52">
        <f>G28*1.2</f>
        <v>10332</v>
      </c>
      <c r="H29" s="10">
        <f>G29/G28</f>
        <v>1.2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70"/>
      <c r="D31" s="70"/>
      <c r="F31" s="70" t="s">
        <v>73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2024-11-08T10:55:43Z</dcterms:modified>
</cp:coreProperties>
</file>