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Mayur Mithun Shinde - BOM\"/>
    </mc:Choice>
  </mc:AlternateContent>
  <xr:revisionPtr revIDLastSave="0" documentId="13_ncr:1_{DC0A7516-9579-44F0-BB65-3179BB9A7B1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21" i="17" l="1"/>
  <c r="S21" i="17"/>
  <c r="T16" i="16"/>
  <c r="S16" i="16"/>
  <c r="S18" i="15"/>
  <c r="R18" i="15"/>
  <c r="U16" i="14"/>
  <c r="T16" i="14"/>
  <c r="G34" i="4"/>
  <c r="G33" i="4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<sst xmlns="http://schemas.openxmlformats.org/spreadsheetml/2006/main" count="50" uniqueCount="43">
  <si>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</si>
  <si>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</si>
  <si>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</si>
  <si>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</si>
  <si>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</si>
  <si>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</si>
  <si>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</si>
  <si>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</si>
  <si>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</si>
  <si>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</si>
  <si>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</si>
  <si>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</si>
  <si>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</si>
  <si>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</si>
  <si>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</si>
  <si>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</si>
  <si>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</si>
  <si>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</si>
  <si>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</si>
  <si>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</si>
  <si>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</si>
  <si>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</si>
  <si>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</si>
  <si>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</si>
  <si>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</si>
  <si>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</si>
  <si>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</si>
  <si>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</si>
  <si>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</si>
  <si>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</si>
  <si>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</si>
  <si>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</si>
  <si>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</si>
  <si>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</si>
  <si>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</si>
  <si>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</si>
  <si>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</si>
  <si>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</si>
  <si>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</si>
  <si>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Maharashtra ( Kannamwar Nagar ) - Mr. Mayur Mithun Shinde &amp; Mrs. Nanda Mithun Shinde</t>
  </si>
  <si>
    <t>Agree CA</t>
  </si>
  <si>
    <t xml:space="preserve">Balcony </t>
  </si>
  <si>
    <t>As 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</si>
</sst>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40</xdr:row>
      <xdr:rowOff>58158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AF695B-1D92-41E2-B0BB-BDD9019E8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7220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229823</xdr:colOff>
      <xdr:row>47</xdr:row>
      <xdr:rowOff>48722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A3C1E8-023F-4778-9655-A76695BBD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64223" cy="78592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201244</xdr:colOff>
      <xdr:row>37</xdr:row>
      <xdr:rowOff>105747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6AF1A1-46BF-4D0F-8EAA-B86EA2843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35644" cy="69637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44</xdr:row>
      <xdr:rowOff>10623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683032-1E52-450F-836D-B383607DF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78687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182191</xdr:colOff>
      <xdr:row>43</xdr:row>
      <xdr:rowOff>143852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A89C3C-37B1-486C-8FD9-760D5869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16591" cy="700185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105981</xdr:colOff>
      <xdr:row>45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B73EBD-FEF9-4CC8-A1CF-FF900079A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40381" cy="85927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39296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04AD47-4BE9-43F7-BE9B-C5523DD50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73696" cy="86594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123825</xdr:rowOff>
    </xdr:from>
    <xdr:to>
      <xdr:col>15</xdr:col>
      <xdr:colOff>248874</xdr:colOff>
      <xdr:row>31</xdr:row>
      <xdr:rowOff>77018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B4EF06-FDC5-40AC-A465-32F9206D4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123825"/>
          <a:ext cx="8773749" cy="58586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U19" sqref="U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0" t="s">
        <v>35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411</v>
      </c>
      <c r="C3" s="4">
        <f>B3*1.2</f>
        <v>493.2</v>
      </c>
      <c r="D3" s="4">
        <f t="shared" ref="D3:D14" si="2">C3*1.2</f>
        <v>591.83999999999992</v>
      </c>
      <c r="E3" s="5">
        <f t="shared" ref="E3:E14" si="3">R3</f>
        <v>2248298</v>
      </c>
      <c r="F3" s="9">
        <f t="shared" ref="F3:F14" si="4">ROUND((E3/B3),0)</f>
        <v>5470</v>
      </c>
      <c r="G3" s="9">
        <f t="shared" ref="G3:G14" si="5">ROUND((E3/C3),0)</f>
        <v>4559</v>
      </c>
      <c r="H3" s="9">
        <f t="shared" ref="H3:H14" si="6">ROUND((E3/D3),0)</f>
        <v>3799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411</v>
      </c>
      <c r="R3" s="2">
        <v>2248298</v>
      </c>
    </row>
    <row r="4" spans="1:20" s="45" customFormat="1" x14ac:dyDescent="0.25">
      <c r="A4" s="43">
        <f t="shared" ref="A4:A9" si="9">N4</f>
        <v>0</v>
      </c>
      <c r="B4" s="43">
        <f t="shared" ref="B4:B9" si="10">Q4</f>
        <v>240</v>
      </c>
      <c r="C4" s="43">
        <f t="shared" ref="C4:C9" si="11">B4*1.2</f>
        <v>288</v>
      </c>
      <c r="D4" s="43">
        <f t="shared" ref="D4:D9" si="12">C4*1.2</f>
        <v>345.59999999999997</v>
      </c>
      <c r="E4" s="44">
        <f t="shared" ref="E4:E9" si="13">R4</f>
        <v>1550000</v>
      </c>
      <c r="F4" s="43">
        <f t="shared" ref="F4:F9" si="14">ROUND((E4/B4),0)</f>
        <v>6458</v>
      </c>
      <c r="G4" s="43">
        <f t="shared" ref="G4:G9" si="15">ROUND((E4/C4),0)</f>
        <v>5382</v>
      </c>
      <c r="H4" s="43">
        <f t="shared" ref="H4:H9" si="16">ROUND((E4/D4),0)</f>
        <v>4485</v>
      </c>
      <c r="I4" s="43" t="e">
        <f>#REF!</f>
        <v>#REF!</v>
      </c>
      <c r="J4" s="43">
        <f t="shared" ref="J4:J9" si="17">S4</f>
        <v>0</v>
      </c>
      <c r="O4" s="45">
        <v>0</v>
      </c>
      <c r="P4" s="45">
        <f t="shared" ref="P4:P9" si="18">O4/1.2</f>
        <v>0</v>
      </c>
      <c r="Q4" s="45">
        <v>240</v>
      </c>
      <c r="R4" s="46">
        <v>1550000</v>
      </c>
    </row>
    <row r="5" spans="1:20" s="45" customFormat="1" x14ac:dyDescent="0.25">
      <c r="A5" s="43">
        <f t="shared" si="9"/>
        <v>0</v>
      </c>
      <c r="B5" s="43">
        <f t="shared" si="10"/>
        <v>551</v>
      </c>
      <c r="C5" s="43">
        <f t="shared" si="11"/>
        <v>661.19999999999993</v>
      </c>
      <c r="D5" s="43">
        <f t="shared" si="12"/>
        <v>793.43999999999994</v>
      </c>
      <c r="E5" s="44">
        <f t="shared" si="13"/>
        <v>3375000</v>
      </c>
      <c r="F5" s="43">
        <f t="shared" si="14"/>
        <v>6125</v>
      </c>
      <c r="G5" s="43">
        <f t="shared" si="15"/>
        <v>5104</v>
      </c>
      <c r="H5" s="43">
        <f t="shared" si="16"/>
        <v>4254</v>
      </c>
      <c r="I5" s="43" t="e">
        <f>#REF!</f>
        <v>#REF!</v>
      </c>
      <c r="J5" s="43">
        <f t="shared" si="17"/>
        <v>0</v>
      </c>
      <c r="O5" s="45">
        <v>0</v>
      </c>
      <c r="P5" s="45">
        <f t="shared" si="18"/>
        <v>0</v>
      </c>
      <c r="Q5" s="45">
        <v>551</v>
      </c>
      <c r="R5" s="46">
        <v>3375000</v>
      </c>
    </row>
    <row r="6" spans="1:20" x14ac:dyDescent="0.25">
      <c r="A6" s="4">
        <f t="shared" si="9"/>
        <v>0</v>
      </c>
      <c r="B6" s="4">
        <f t="shared" si="10"/>
        <v>412</v>
      </c>
      <c r="C6" s="4">
        <f t="shared" si="11"/>
        <v>494.4</v>
      </c>
      <c r="D6" s="4">
        <f t="shared" si="12"/>
        <v>593.28</v>
      </c>
      <c r="E6" s="5">
        <f t="shared" si="13"/>
        <v>2410000</v>
      </c>
      <c r="F6" s="9">
        <f t="shared" si="14"/>
        <v>5850</v>
      </c>
      <c r="G6" s="9">
        <f t="shared" si="15"/>
        <v>4875</v>
      </c>
      <c r="H6" s="9">
        <f t="shared" si="16"/>
        <v>4062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412</v>
      </c>
      <c r="R6" s="2">
        <v>2410000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7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0" t="s">
        <v>36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20" x14ac:dyDescent="0.25">
      <c r="A16" s="4">
        <f t="shared" ref="A16:A28" si="32">N16</f>
        <v>0</v>
      </c>
      <c r="B16" s="4">
        <f t="shared" ref="B16:B28" si="33">Q16</f>
        <v>625</v>
      </c>
      <c r="C16" s="4">
        <f>B16*1.2</f>
        <v>750</v>
      </c>
      <c r="D16" s="4">
        <f t="shared" ref="D16:D28" si="34">C16*1.2</f>
        <v>900</v>
      </c>
      <c r="E16" s="5">
        <f t="shared" ref="E16:E28" si="35">R16</f>
        <v>2650000</v>
      </c>
      <c r="F16" s="9">
        <f t="shared" ref="F16:F28" si="36">ROUND((E16/B16),0)</f>
        <v>4240</v>
      </c>
      <c r="G16" s="9">
        <f t="shared" ref="G16:G28" si="37">ROUND((E16/C16),0)</f>
        <v>3533</v>
      </c>
      <c r="H16" s="9">
        <f t="shared" ref="H16:H28" si="38">ROUND((E16/D16),0)</f>
        <v>2944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625</v>
      </c>
      <c r="R16" s="2">
        <v>2650000</v>
      </c>
    </row>
    <row r="17" spans="1:24" x14ac:dyDescent="0.25">
      <c r="A17" s="4">
        <f t="shared" si="32"/>
        <v>0</v>
      </c>
      <c r="B17" s="4">
        <f t="shared" si="33"/>
        <v>450</v>
      </c>
      <c r="C17" s="4">
        <f t="shared" ref="C17:C28" si="41">B17*1.2</f>
        <v>540</v>
      </c>
      <c r="D17" s="4">
        <f t="shared" si="34"/>
        <v>648</v>
      </c>
      <c r="E17" s="5">
        <f t="shared" si="35"/>
        <v>2500000</v>
      </c>
      <c r="F17" s="9">
        <f t="shared" si="36"/>
        <v>5556</v>
      </c>
      <c r="G17" s="9">
        <f t="shared" si="37"/>
        <v>4630</v>
      </c>
      <c r="H17" s="9">
        <f t="shared" si="38"/>
        <v>3858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450</v>
      </c>
      <c r="R17" s="2">
        <v>2500000</v>
      </c>
    </row>
    <row r="18" spans="1:24" s="45" customFormat="1" x14ac:dyDescent="0.25">
      <c r="A18" s="43">
        <f t="shared" si="32"/>
        <v>0</v>
      </c>
      <c r="B18" s="43">
        <f t="shared" si="33"/>
        <v>350</v>
      </c>
      <c r="C18" s="43">
        <f t="shared" si="41"/>
        <v>420</v>
      </c>
      <c r="D18" s="43">
        <f t="shared" si="34"/>
        <v>504</v>
      </c>
      <c r="E18" s="44">
        <f t="shared" si="35"/>
        <v>2800000</v>
      </c>
      <c r="F18" s="43">
        <f t="shared" si="36"/>
        <v>8000</v>
      </c>
      <c r="G18" s="43">
        <f t="shared" si="37"/>
        <v>6667</v>
      </c>
      <c r="H18" s="43">
        <f t="shared" si="38"/>
        <v>5556</v>
      </c>
      <c r="I18" s="43" t="e">
        <f>#REF!</f>
        <v>#REF!</v>
      </c>
      <c r="J18" s="43">
        <f t="shared" si="39"/>
        <v>0</v>
      </c>
      <c r="O18" s="45">
        <v>0</v>
      </c>
      <c r="P18" s="45">
        <f t="shared" si="40"/>
        <v>0</v>
      </c>
      <c r="Q18" s="45">
        <v>350</v>
      </c>
      <c r="R18" s="46">
        <v>2800000</v>
      </c>
    </row>
    <row r="19" spans="1:24" x14ac:dyDescent="0.25">
      <c r="A19" s="4">
        <f t="shared" si="32"/>
        <v>0</v>
      </c>
      <c r="B19" s="4">
        <f t="shared" si="33"/>
        <v>520.83333333333337</v>
      </c>
      <c r="C19" s="4">
        <f t="shared" si="41"/>
        <v>625</v>
      </c>
      <c r="D19" s="4">
        <f t="shared" si="34"/>
        <v>750</v>
      </c>
      <c r="E19" s="5">
        <f t="shared" si="35"/>
        <v>2500000</v>
      </c>
      <c r="F19" s="9">
        <f t="shared" si="36"/>
        <v>4800</v>
      </c>
      <c r="G19" s="9">
        <f t="shared" si="37"/>
        <v>4000</v>
      </c>
      <c r="H19" s="9">
        <f t="shared" si="38"/>
        <v>3333</v>
      </c>
      <c r="I19" s="4" t="e">
        <f>#REF!</f>
        <v>#REF!</v>
      </c>
      <c r="J19" s="4">
        <f t="shared" si="39"/>
        <v>0</v>
      </c>
      <c r="O19">
        <v>0</v>
      </c>
      <c r="P19">
        <v>625</v>
      </c>
      <c r="Q19">
        <f t="shared" si="40"/>
        <v>520.83333333333337</v>
      </c>
      <c r="R19" s="2">
        <v>2500000</v>
      </c>
    </row>
    <row r="20" spans="1:24" x14ac:dyDescent="0.25">
      <c r="A20" s="4">
        <f t="shared" si="32"/>
        <v>0</v>
      </c>
      <c r="B20" s="4">
        <f t="shared" si="33"/>
        <v>475</v>
      </c>
      <c r="C20" s="4">
        <f t="shared" si="41"/>
        <v>570</v>
      </c>
      <c r="D20" s="4">
        <f t="shared" si="34"/>
        <v>684</v>
      </c>
      <c r="E20" s="5">
        <f t="shared" si="35"/>
        <v>2600000</v>
      </c>
      <c r="F20" s="9">
        <f t="shared" si="36"/>
        <v>5474</v>
      </c>
      <c r="G20" s="9">
        <f t="shared" si="37"/>
        <v>4561</v>
      </c>
      <c r="H20" s="9">
        <f t="shared" si="38"/>
        <v>3801</v>
      </c>
      <c r="I20" s="4" t="e">
        <f>#REF!</f>
        <v>#REF!</v>
      </c>
      <c r="J20" s="4">
        <f t="shared" si="39"/>
        <v>0</v>
      </c>
      <c r="O20">
        <v>0</v>
      </c>
      <c r="P20">
        <v>570</v>
      </c>
      <c r="Q20">
        <f t="shared" si="40"/>
        <v>475</v>
      </c>
      <c r="R20" s="2">
        <v>2600000</v>
      </c>
    </row>
    <row r="21" spans="1:24" s="45" customFormat="1" x14ac:dyDescent="0.25">
      <c r="A21" s="43">
        <f t="shared" si="32"/>
        <v>0</v>
      </c>
      <c r="B21" s="43">
        <f t="shared" si="33"/>
        <v>422</v>
      </c>
      <c r="C21" s="43">
        <f t="shared" si="41"/>
        <v>506.4</v>
      </c>
      <c r="D21" s="43">
        <f t="shared" si="34"/>
        <v>607.67999999999995</v>
      </c>
      <c r="E21" s="44">
        <f t="shared" si="35"/>
        <v>3597000</v>
      </c>
      <c r="F21" s="43">
        <f t="shared" si="36"/>
        <v>8524</v>
      </c>
      <c r="G21" s="43">
        <f t="shared" si="37"/>
        <v>7103</v>
      </c>
      <c r="H21" s="43">
        <f t="shared" si="38"/>
        <v>5919</v>
      </c>
      <c r="I21" s="43" t="e">
        <f>#REF!</f>
        <v>#REF!</v>
      </c>
      <c r="J21" s="43">
        <f t="shared" si="39"/>
        <v>0</v>
      </c>
      <c r="O21" s="45">
        <v>0</v>
      </c>
      <c r="P21" s="45">
        <f t="shared" si="40"/>
        <v>0</v>
      </c>
      <c r="Q21" s="45">
        <v>422</v>
      </c>
      <c r="R21" s="46">
        <v>3597000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6500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4000</v>
      </c>
      <c r="X31" s="22"/>
    </row>
    <row r="32" spans="1:24" ht="15.75" x14ac:dyDescent="0.25">
      <c r="E32" t="s">
        <v>40</v>
      </c>
      <c r="F32" s="7">
        <v>30.181999999999999</v>
      </c>
      <c r="G32" s="6">
        <f>F32*10.764</f>
        <v>324.87904799999995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41</v>
      </c>
      <c r="F33" s="7">
        <v>1.9119999999999999</v>
      </c>
      <c r="G33" s="6">
        <f>F33*10.764</f>
        <v>20.580767999999999</v>
      </c>
      <c r="S33" s="10"/>
      <c r="T33" s="10"/>
      <c r="U33" s="17" t="s">
        <v>17</v>
      </c>
      <c r="V33" s="23"/>
      <c r="W33" s="24">
        <f>X33-X34</f>
        <v>1</v>
      </c>
      <c r="X33" s="25">
        <v>2024</v>
      </c>
    </row>
    <row r="34" spans="5:25" ht="15.75" x14ac:dyDescent="0.25">
      <c r="G34">
        <f>SUM(G32:G33)</f>
        <v>345.45981599999993</v>
      </c>
      <c r="S34" s="10"/>
      <c r="T34" s="10"/>
      <c r="U34" s="17" t="s">
        <v>18</v>
      </c>
      <c r="V34" s="23"/>
      <c r="W34" s="24">
        <f>W35-W33</f>
        <v>59</v>
      </c>
      <c r="X34" s="31">
        <v>2023</v>
      </c>
      <c r="Y34" t="s">
        <v>42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1" t="s">
        <v>39</v>
      </c>
      <c r="Q36" s="41"/>
      <c r="R36" s="41"/>
      <c r="S36" s="41"/>
      <c r="T36" s="42"/>
      <c r="U36" s="21" t="s">
        <v>20</v>
      </c>
      <c r="V36" s="23"/>
      <c r="W36" s="24">
        <f>90*W33/W35</f>
        <v>1.5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4000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6500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346</v>
      </c>
      <c r="X44" s="24"/>
    </row>
    <row r="45" spans="5:25" ht="15.75" x14ac:dyDescent="0.25">
      <c r="P45" s="13" t="s">
        <v>29</v>
      </c>
      <c r="S45" s="10"/>
      <c r="T45" s="11"/>
      <c r="U45" s="17" t="s">
        <v>33</v>
      </c>
      <c r="V45" s="31"/>
      <c r="W45" s="34">
        <f>W42*W44+X46</f>
        <v>2249000</v>
      </c>
      <c r="X45" s="32"/>
    </row>
    <row r="46" spans="5:25" ht="15.75" x14ac:dyDescent="0.25">
      <c r="S46" s="11"/>
      <c r="T46" s="10"/>
      <c r="U46" s="17" t="s">
        <v>24</v>
      </c>
      <c r="V46" s="23"/>
      <c r="W46" s="33">
        <f>W45*0.98</f>
        <v>2204020</v>
      </c>
      <c r="X46" s="34"/>
    </row>
    <row r="47" spans="5:25" ht="15.75" x14ac:dyDescent="0.25">
      <c r="S47" s="10"/>
      <c r="T47" s="10"/>
      <c r="U47" s="17" t="s">
        <v>25</v>
      </c>
      <c r="V47" s="23"/>
      <c r="W47" s="33">
        <f>W45*0.8</f>
        <v>1799200</v>
      </c>
      <c r="X47" s="33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865000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3">
        <f>W45*0.025/12</f>
        <v>4685.416666666667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T13:U16"/>
  <sheetViews>
    <sheetView topLeftCell="A6" workbookViewId="0">
      <selection activeCell="U16" sqref="U16"/>
    </sheetView>
  </sheetViews>
  <sheetFormatPr defaultRowHeight="15" x14ac:dyDescent="0.25"/>
  <sheetData>
    <row r="13" spans="20:21" x14ac:dyDescent="0.25">
      <c r="T13">
        <v>30.925000000000001</v>
      </c>
    </row>
    <row r="14" spans="20:21" x14ac:dyDescent="0.25">
      <c r="T14">
        <v>1.9119999999999999</v>
      </c>
    </row>
    <row r="15" spans="20:21" x14ac:dyDescent="0.25">
      <c r="T15">
        <v>5.33</v>
      </c>
    </row>
    <row r="16" spans="20:21" x14ac:dyDescent="0.25">
      <c r="T16">
        <f>SUM(T13:T15)</f>
        <v>38.167000000000002</v>
      </c>
      <c r="U16">
        <f>T16*10.764</f>
        <v>410.829588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S18"/>
  <sheetViews>
    <sheetView zoomScaleNormal="100" workbookViewId="0">
      <selection activeCell="S19" sqref="S19"/>
    </sheetView>
  </sheetViews>
  <sheetFormatPr defaultRowHeight="15" x14ac:dyDescent="0.25"/>
  <sheetData>
    <row r="2" spans="1:18" x14ac:dyDescent="0.25">
      <c r="A2" s="6"/>
    </row>
    <row r="15" spans="1:18" x14ac:dyDescent="0.25">
      <c r="R15">
        <v>16.196999999999999</v>
      </c>
    </row>
    <row r="16" spans="1:18" x14ac:dyDescent="0.25">
      <c r="R16">
        <v>3.55</v>
      </c>
    </row>
    <row r="17" spans="18:19" x14ac:dyDescent="0.25">
      <c r="R17">
        <v>2.581</v>
      </c>
    </row>
    <row r="18" spans="18:19" x14ac:dyDescent="0.25">
      <c r="R18">
        <f>SUM(R15:R17)</f>
        <v>22.327999999999999</v>
      </c>
      <c r="S18">
        <f>R18*10.764</f>
        <v>240.33859199999998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13:T19"/>
  <sheetViews>
    <sheetView topLeftCell="A4" zoomScaleNormal="100" workbookViewId="0">
      <selection activeCell="X28" sqref="X28"/>
    </sheetView>
  </sheetViews>
  <sheetFormatPr defaultRowHeight="15" x14ac:dyDescent="0.25"/>
  <sheetData>
    <row r="13" spans="19:20" x14ac:dyDescent="0.25">
      <c r="S13">
        <v>41.277000000000001</v>
      </c>
    </row>
    <row r="14" spans="19:20" x14ac:dyDescent="0.25">
      <c r="S14">
        <v>3.7829999999999999</v>
      </c>
    </row>
    <row r="15" spans="19:20" x14ac:dyDescent="0.25">
      <c r="S15">
        <v>6.16</v>
      </c>
    </row>
    <row r="16" spans="19:20" x14ac:dyDescent="0.25">
      <c r="S16">
        <f>SUM(S13:S15)</f>
        <v>51.22</v>
      </c>
      <c r="T16">
        <f>S16*10.764</f>
        <v>551.33207999999991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S18:T21"/>
  <sheetViews>
    <sheetView topLeftCell="A7" zoomScaleNormal="100" workbookViewId="0">
      <selection activeCell="T21" sqref="T21"/>
    </sheetView>
  </sheetViews>
  <sheetFormatPr defaultRowHeight="15" x14ac:dyDescent="0.25"/>
  <sheetData>
    <row r="18" spans="19:20" x14ac:dyDescent="0.25">
      <c r="S18">
        <v>27.306999999999999</v>
      </c>
    </row>
    <row r="19" spans="19:20" x14ac:dyDescent="0.25">
      <c r="S19">
        <v>5.0999999999999996</v>
      </c>
    </row>
    <row r="20" spans="19:20" x14ac:dyDescent="0.25">
      <c r="S20">
        <v>5.8440000000000003</v>
      </c>
    </row>
    <row r="21" spans="19:20" x14ac:dyDescent="0.25">
      <c r="S21">
        <f>SUM(S18:S20)</f>
        <v>38.250999999999998</v>
      </c>
      <c r="T21">
        <f>S21*10.764</f>
        <v>411.73376399999995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7" sqref="X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U10" sqref="U9:U1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2024-08-23T07:36:57Z</dcterms:modified>
</cp:coreProperties>
</file>