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Neha Nilesh Gavhane  - BOM\"/>
    </mc:Choice>
  </mc:AlternateContent>
  <xr:revisionPtr revIDLastSave="0" documentId="13_ncr:1_{7264D723-1752-468B-920D-8E0C5670629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46" i="4" l="1"/>
  <c r="V15" i="22" l="1"/>
  <c r="U15" i="22"/>
  <c r="V17" i="21"/>
  <c r="U17" i="21"/>
  <c r="T13" i="20"/>
  <c r="S13" i="20"/>
  <c r="V15" i="19"/>
  <c r="U15" i="19"/>
  <c r="G33" i="4"/>
  <c r="G32" i="4"/>
  <c r="G31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<sst xmlns="http://schemas.openxmlformats.org/spreadsheetml/2006/main" count="50" uniqueCount="43">
  <si>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</si>
  <si>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</si>
  <si>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</si>
  <si>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</si>
  <si>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</si>
  <si>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</si>
  <si>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</si>
  <si>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</si>
  <si>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</si>
  <si>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</si>
  <si>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</si>
  <si>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</si>
  <si>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</si>
  <si>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</si>
  <si>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</si>
  <si>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</si>
  <si>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</si>
  <si>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</si>
  <si>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</si>
  <si>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</si>
  <si>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</si>
  <si>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</si>
  <si>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</si>
  <si>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</si>
  <si>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</si>
  <si>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</si>
  <si>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</si>
  <si>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</si>
  <si>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</si>
  <si>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</si>
  <si>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</si>
  <si>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</si>
  <si>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</si>
  <si>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</si>
  <si>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</si>
  <si>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</si>
  <si>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</si>
  <si>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</si>
  <si>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</si>
  <si>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Maharashtra ( Kannamwar Nagar ) -Smt. Neha Nilesh Gavhane &amp; Shri. Nilesh Vasant Gavhane</t>
  </si>
  <si>
    <t>Agree CA</t>
  </si>
  <si>
    <t>EBVT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</si>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</sst>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47</xdr:row>
      <xdr:rowOff>86923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EA9F1C-6F6A-49E5-8D29-B98705582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858322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37</xdr:row>
      <xdr:rowOff>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C8E668-20CB-4E96-A158-6E2D495B1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68589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229823</xdr:colOff>
      <xdr:row>46</xdr:row>
      <xdr:rowOff>115380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935D4A-3EF2-444F-A0FD-3E33CC3D6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64223" cy="7735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248876</xdr:colOff>
      <xdr:row>40</xdr:row>
      <xdr:rowOff>67721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524756-4AB8-4C8A-B206-8733D5969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83276" cy="74972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42</xdr:row>
      <xdr:rowOff>153465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7A8C97-5081-424A-BB54-84B747E80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76305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296507</xdr:colOff>
      <xdr:row>42</xdr:row>
      <xdr:rowOff>96194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170F5B-6174-40C3-97BA-933B90B9A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30907" cy="676369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134560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5CD31B-3AE0-471D-B616-057573E00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68960" cy="87451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37</xdr:row>
      <xdr:rowOff>124799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F7C4A1-4D76-441D-8A99-42D3A9839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69827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37</xdr:row>
      <xdr:rowOff>124799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246BFA-3CDE-48FF-9369-788BD0A71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69827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306034</xdr:colOff>
      <xdr:row>37</xdr:row>
      <xdr:rowOff>143826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BCC8DD-C773-4B1F-8D55-0E3249A18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840434" cy="6811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U10" sqref="U1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397</v>
      </c>
      <c r="C3" s="4">
        <f>B3*1.2</f>
        <v>476.4</v>
      </c>
      <c r="D3" s="4">
        <f t="shared" ref="D3:D14" si="2">C3*1.2</f>
        <v>571.67999999999995</v>
      </c>
      <c r="E3" s="5">
        <f t="shared" ref="E3:E14" si="3">R3</f>
        <v>3248113</v>
      </c>
      <c r="F3" s="9">
        <f t="shared" ref="F3:F14" si="4">ROUND((E3/B3),0)</f>
        <v>8182</v>
      </c>
      <c r="G3" s="9">
        <f t="shared" ref="G3:G14" si="5">ROUND((E3/C3),0)</f>
        <v>6818</v>
      </c>
      <c r="H3" s="9">
        <f t="shared" ref="H3:H14" si="6">ROUND((E3/D3),0)</f>
        <v>5682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397</v>
      </c>
      <c r="R3" s="2">
        <v>3248113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405</v>
      </c>
      <c r="C4" s="44">
        <f t="shared" ref="C4:C9" si="11">B4*1.2</f>
        <v>486</v>
      </c>
      <c r="D4" s="44">
        <f t="shared" ref="D4:D9" si="12">C4*1.2</f>
        <v>583.19999999999993</v>
      </c>
      <c r="E4" s="45">
        <f t="shared" ref="E4:E9" si="13">R4</f>
        <v>3500000</v>
      </c>
      <c r="F4" s="44">
        <f t="shared" ref="F4:F9" si="14">ROUND((E4/B4),0)</f>
        <v>8642</v>
      </c>
      <c r="G4" s="44">
        <f t="shared" ref="G4:G9" si="15">ROUND((E4/C4),0)</f>
        <v>7202</v>
      </c>
      <c r="H4" s="44">
        <f t="shared" ref="H4:H9" si="16">ROUND((E4/D4),0)</f>
        <v>6001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f t="shared" ref="P4:P9" si="18">O4/1.2</f>
        <v>0</v>
      </c>
      <c r="Q4" s="46">
        <v>405</v>
      </c>
      <c r="R4" s="47">
        <v>3500000</v>
      </c>
    </row>
    <row r="5" spans="1:20" s="46" customFormat="1" x14ac:dyDescent="0.25">
      <c r="A5" s="44">
        <f t="shared" si="9"/>
        <v>0</v>
      </c>
      <c r="B5" s="44">
        <f t="shared" si="10"/>
        <v>397</v>
      </c>
      <c r="C5" s="44">
        <f t="shared" si="11"/>
        <v>476.4</v>
      </c>
      <c r="D5" s="44">
        <f t="shared" si="12"/>
        <v>571.67999999999995</v>
      </c>
      <c r="E5" s="45">
        <f t="shared" si="13"/>
        <v>3715566</v>
      </c>
      <c r="F5" s="44">
        <f t="shared" si="14"/>
        <v>9359</v>
      </c>
      <c r="G5" s="44">
        <f t="shared" si="15"/>
        <v>7799</v>
      </c>
      <c r="H5" s="44">
        <f t="shared" si="16"/>
        <v>6499</v>
      </c>
      <c r="I5" s="44" t="e">
        <f>#REF!</f>
        <v>#REF!</v>
      </c>
      <c r="J5" s="44">
        <f t="shared" si="17"/>
        <v>0</v>
      </c>
      <c r="O5" s="46">
        <v>0</v>
      </c>
      <c r="P5" s="46">
        <f t="shared" si="18"/>
        <v>0</v>
      </c>
      <c r="Q5" s="46">
        <v>397</v>
      </c>
      <c r="R5" s="47">
        <v>3715566</v>
      </c>
    </row>
    <row r="6" spans="1:20" x14ac:dyDescent="0.25">
      <c r="A6" s="4">
        <f t="shared" si="9"/>
        <v>0</v>
      </c>
      <c r="B6" s="4">
        <f t="shared" si="10"/>
        <v>410</v>
      </c>
      <c r="C6" s="4">
        <f t="shared" si="11"/>
        <v>492</v>
      </c>
      <c r="D6" s="4">
        <f t="shared" si="12"/>
        <v>590.4</v>
      </c>
      <c r="E6" s="5">
        <f t="shared" si="13"/>
        <v>3525000</v>
      </c>
      <c r="F6" s="9">
        <f t="shared" si="14"/>
        <v>8598</v>
      </c>
      <c r="G6" s="9">
        <f t="shared" si="15"/>
        <v>7165</v>
      </c>
      <c r="H6" s="9">
        <f t="shared" si="16"/>
        <v>5971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410</v>
      </c>
      <c r="R6" s="2">
        <v>3525000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7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6" customFormat="1" x14ac:dyDescent="0.25">
      <c r="A16" s="44">
        <f t="shared" ref="A16:A28" si="32">N16</f>
        <v>0</v>
      </c>
      <c r="B16" s="44">
        <f t="shared" ref="B16:B28" si="33">Q16</f>
        <v>375</v>
      </c>
      <c r="C16" s="44">
        <f>B16*1.2</f>
        <v>450</v>
      </c>
      <c r="D16" s="44">
        <f t="shared" ref="D16:D28" si="34">C16*1.2</f>
        <v>540</v>
      </c>
      <c r="E16" s="45">
        <f t="shared" ref="E16:E28" si="35">R16</f>
        <v>4000000</v>
      </c>
      <c r="F16" s="44">
        <f t="shared" ref="F16:F28" si="36">ROUND((E16/B16),0)</f>
        <v>10667</v>
      </c>
      <c r="G16" s="44">
        <f t="shared" ref="G16:G28" si="37">ROUND((E16/C16),0)</f>
        <v>8889</v>
      </c>
      <c r="H16" s="44">
        <f t="shared" ref="H16:H28" si="38">ROUND((E16/D16),0)</f>
        <v>7407</v>
      </c>
      <c r="I16" s="44" t="e">
        <f>#REF!</f>
        <v>#REF!</v>
      </c>
      <c r="J16" s="44">
        <f t="shared" ref="J16:J28" si="39">S16</f>
        <v>0</v>
      </c>
      <c r="O16" s="46">
        <v>0</v>
      </c>
      <c r="P16" s="46">
        <v>450</v>
      </c>
      <c r="Q16" s="46">
        <f t="shared" ref="P16:Q28" si="40">P16/1.2</f>
        <v>375</v>
      </c>
      <c r="R16" s="47">
        <v>4000000</v>
      </c>
    </row>
    <row r="17" spans="1:24" x14ac:dyDescent="0.25">
      <c r="A17" s="4">
        <f t="shared" si="32"/>
        <v>0</v>
      </c>
      <c r="B17" s="4">
        <f t="shared" si="33"/>
        <v>500</v>
      </c>
      <c r="C17" s="4">
        <f t="shared" ref="C17:C28" si="41">B17*1.2</f>
        <v>600</v>
      </c>
      <c r="D17" s="4">
        <f t="shared" si="34"/>
        <v>720</v>
      </c>
      <c r="E17" s="5">
        <f t="shared" si="35"/>
        <v>4100000</v>
      </c>
      <c r="F17" s="9">
        <f t="shared" si="36"/>
        <v>8200</v>
      </c>
      <c r="G17" s="9">
        <f t="shared" si="37"/>
        <v>6833</v>
      </c>
      <c r="H17" s="9">
        <f t="shared" si="38"/>
        <v>5694</v>
      </c>
      <c r="I17" s="4" t="e">
        <f>#REF!</f>
        <v>#REF!</v>
      </c>
      <c r="J17" s="4">
        <f t="shared" si="39"/>
        <v>0</v>
      </c>
      <c r="O17">
        <v>0</v>
      </c>
      <c r="P17">
        <v>600</v>
      </c>
      <c r="Q17">
        <f t="shared" si="40"/>
        <v>500</v>
      </c>
      <c r="R17" s="2">
        <v>4100000</v>
      </c>
    </row>
    <row r="18" spans="1:24" x14ac:dyDescent="0.25">
      <c r="A18" s="4">
        <f t="shared" si="32"/>
        <v>0</v>
      </c>
      <c r="B18" s="4">
        <f t="shared" si="33"/>
        <v>562.5</v>
      </c>
      <c r="C18" s="4">
        <f t="shared" si="41"/>
        <v>675</v>
      </c>
      <c r="D18" s="4">
        <f t="shared" si="34"/>
        <v>810</v>
      </c>
      <c r="E18" s="5">
        <f t="shared" si="35"/>
        <v>7699000</v>
      </c>
      <c r="F18" s="9">
        <f t="shared" si="36"/>
        <v>13687</v>
      </c>
      <c r="G18" s="9">
        <f t="shared" si="37"/>
        <v>11406</v>
      </c>
      <c r="H18" s="9">
        <f t="shared" si="38"/>
        <v>9505</v>
      </c>
      <c r="I18" s="4" t="e">
        <f>#REF!</f>
        <v>#REF!</v>
      </c>
      <c r="J18" s="4">
        <f t="shared" si="39"/>
        <v>0</v>
      </c>
      <c r="O18">
        <v>0</v>
      </c>
      <c r="P18">
        <v>675</v>
      </c>
      <c r="Q18">
        <f t="shared" si="40"/>
        <v>562.5</v>
      </c>
      <c r="R18" s="2">
        <v>7699000</v>
      </c>
    </row>
    <row r="19" spans="1:24" x14ac:dyDescent="0.25">
      <c r="A19" s="4">
        <f t="shared" si="32"/>
        <v>0</v>
      </c>
      <c r="B19" s="4">
        <f t="shared" si="33"/>
        <v>349.16666666666669</v>
      </c>
      <c r="C19" s="4">
        <f t="shared" si="41"/>
        <v>419</v>
      </c>
      <c r="D19" s="4">
        <f t="shared" si="34"/>
        <v>502.79999999999995</v>
      </c>
      <c r="E19" s="5">
        <f t="shared" si="35"/>
        <v>5000000</v>
      </c>
      <c r="F19" s="9">
        <f t="shared" si="36"/>
        <v>14320</v>
      </c>
      <c r="G19" s="9">
        <f t="shared" si="37"/>
        <v>11933</v>
      </c>
      <c r="H19" s="9">
        <f t="shared" si="38"/>
        <v>9944</v>
      </c>
      <c r="I19" s="4" t="e">
        <f>#REF!</f>
        <v>#REF!</v>
      </c>
      <c r="J19" s="4">
        <f t="shared" si="39"/>
        <v>0</v>
      </c>
      <c r="O19">
        <v>0</v>
      </c>
      <c r="P19">
        <v>419</v>
      </c>
      <c r="Q19">
        <f t="shared" si="40"/>
        <v>349.16666666666669</v>
      </c>
      <c r="R19" s="2">
        <v>5000000</v>
      </c>
    </row>
    <row r="20" spans="1:24" x14ac:dyDescent="0.25">
      <c r="A20" s="4">
        <f t="shared" si="32"/>
        <v>0</v>
      </c>
      <c r="B20" s="4">
        <f t="shared" si="33"/>
        <v>450</v>
      </c>
      <c r="C20" s="4">
        <f t="shared" si="41"/>
        <v>540</v>
      </c>
      <c r="D20" s="4">
        <f t="shared" si="34"/>
        <v>648</v>
      </c>
      <c r="E20" s="5">
        <f t="shared" si="35"/>
        <v>3400000</v>
      </c>
      <c r="F20" s="9">
        <f t="shared" si="36"/>
        <v>7556</v>
      </c>
      <c r="G20" s="9">
        <f t="shared" si="37"/>
        <v>6296</v>
      </c>
      <c r="H20" s="9">
        <f t="shared" si="38"/>
        <v>5247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450</v>
      </c>
      <c r="R20" s="2">
        <v>3400000</v>
      </c>
    </row>
    <row r="21" spans="1:24" s="46" customFormat="1" x14ac:dyDescent="0.25">
      <c r="A21" s="44">
        <f t="shared" si="32"/>
        <v>0</v>
      </c>
      <c r="B21" s="44">
        <f t="shared" si="33"/>
        <v>377</v>
      </c>
      <c r="C21" s="44">
        <f t="shared" si="41"/>
        <v>452.4</v>
      </c>
      <c r="D21" s="44">
        <f t="shared" si="34"/>
        <v>542.88</v>
      </c>
      <c r="E21" s="45">
        <f t="shared" si="35"/>
        <v>4200000</v>
      </c>
      <c r="F21" s="44">
        <f t="shared" si="36"/>
        <v>11141</v>
      </c>
      <c r="G21" s="44">
        <f t="shared" si="37"/>
        <v>9284</v>
      </c>
      <c r="H21" s="44">
        <f t="shared" si="38"/>
        <v>7737</v>
      </c>
      <c r="I21" s="44" t="e">
        <f>#REF!</f>
        <v>#REF!</v>
      </c>
      <c r="J21" s="44">
        <f t="shared" si="39"/>
        <v>0</v>
      </c>
      <c r="O21" s="46">
        <v>0</v>
      </c>
      <c r="P21" s="46">
        <f t="shared" si="40"/>
        <v>0</v>
      </c>
      <c r="Q21" s="46">
        <v>377</v>
      </c>
      <c r="R21" s="47">
        <v>4200000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9000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40</v>
      </c>
      <c r="F31" s="7">
        <v>32.97</v>
      </c>
      <c r="G31">
        <f>F31*10.764</f>
        <v>354.88907999999998</v>
      </c>
      <c r="S31" s="10"/>
      <c r="T31" s="10"/>
      <c r="U31" s="17" t="s">
        <v>15</v>
      </c>
      <c r="V31" s="18"/>
      <c r="W31" s="19">
        <f>W29-W30</f>
        <v>6500</v>
      </c>
      <c r="X31" s="22"/>
    </row>
    <row r="32" spans="1:24" ht="15.75" x14ac:dyDescent="0.25">
      <c r="E32" t="s">
        <v>41</v>
      </c>
      <c r="F32" s="7">
        <v>4.13</v>
      </c>
      <c r="G32">
        <f>F32*10.764</f>
        <v>44.455319999999993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7:25" ht="15.75" x14ac:dyDescent="0.25">
      <c r="G33">
        <f>SUM(G31:G32)</f>
        <v>399.34439999999995</v>
      </c>
      <c r="S33" s="10"/>
      <c r="T33" s="10"/>
      <c r="U33" s="17" t="s">
        <v>17</v>
      </c>
      <c r="V33" s="23"/>
      <c r="W33" s="24">
        <f>X33-X34</f>
        <v>1</v>
      </c>
      <c r="X33" s="25">
        <v>2024</v>
      </c>
    </row>
    <row r="34" spans="7:25" ht="15.75" x14ac:dyDescent="0.25">
      <c r="S34" s="10"/>
      <c r="T34" s="10"/>
      <c r="U34" s="17" t="s">
        <v>18</v>
      </c>
      <c r="V34" s="23"/>
      <c r="W34" s="24">
        <f>W35-W33</f>
        <v>59</v>
      </c>
      <c r="X34" s="31">
        <v>2023</v>
      </c>
      <c r="Y34" t="s">
        <v>42</v>
      </c>
    </row>
    <row r="35" spans="7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7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1.5</v>
      </c>
      <c r="X36" s="24"/>
    </row>
    <row r="37" spans="7:25" ht="15.75" x14ac:dyDescent="0.25">
      <c r="U37" s="17"/>
      <c r="V37" s="26"/>
      <c r="W37" s="27">
        <v>0</v>
      </c>
      <c r="X37" s="27"/>
    </row>
    <row r="38" spans="7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7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7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6500</v>
      </c>
      <c r="X40" s="22"/>
    </row>
    <row r="41" spans="7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7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9000</v>
      </c>
      <c r="X42" s="22"/>
    </row>
    <row r="43" spans="7:25" ht="15.75" x14ac:dyDescent="0.25">
      <c r="S43" s="10"/>
      <c r="T43" s="10"/>
      <c r="U43" s="23"/>
      <c r="V43" s="23"/>
      <c r="W43" s="24"/>
      <c r="X43" s="24"/>
    </row>
    <row r="44" spans="7:25" ht="15.75" x14ac:dyDescent="0.25">
      <c r="S44" s="10"/>
      <c r="T44" s="10"/>
      <c r="U44" s="28" t="s">
        <v>37</v>
      </c>
      <c r="V44" s="30"/>
      <c r="W44" s="25">
        <v>399</v>
      </c>
      <c r="X44" s="24"/>
    </row>
    <row r="45" spans="7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3591000</v>
      </c>
      <c r="X45" s="33"/>
    </row>
    <row r="46" spans="7:25" ht="15.75" x14ac:dyDescent="0.25">
      <c r="S46" s="11"/>
      <c r="T46" s="10"/>
      <c r="U46" s="17" t="s">
        <v>24</v>
      </c>
      <c r="V46" s="23"/>
      <c r="W46" s="34">
        <f>W45*0.9</f>
        <v>3231900</v>
      </c>
      <c r="X46" s="35"/>
    </row>
    <row r="47" spans="7:25" ht="15.75" x14ac:dyDescent="0.25">
      <c r="S47" s="10"/>
      <c r="T47" s="10"/>
      <c r="U47" s="17" t="s">
        <v>25</v>
      </c>
      <c r="V47" s="23"/>
      <c r="W47" s="34">
        <f>W45*0.8</f>
        <v>2872800</v>
      </c>
      <c r="X47" s="34"/>
    </row>
    <row r="48" spans="7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997500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7481.25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U15:V17"/>
  <sheetViews>
    <sheetView zoomScaleNormal="100" workbookViewId="0">
      <selection activeCell="V18" sqref="V18"/>
    </sheetView>
  </sheetViews>
  <sheetFormatPr defaultRowHeight="15" x14ac:dyDescent="0.25"/>
  <sheetData>
    <row r="15" spans="21:21" x14ac:dyDescent="0.25">
      <c r="U15">
        <v>35.06</v>
      </c>
    </row>
    <row r="16" spans="21:21" x14ac:dyDescent="0.25">
      <c r="U16">
        <v>1.78</v>
      </c>
    </row>
    <row r="17" spans="21:22" x14ac:dyDescent="0.25">
      <c r="U17">
        <f>SUM(U15:U16)</f>
        <v>36.840000000000003</v>
      </c>
      <c r="V17">
        <f>U17*10.764</f>
        <v>396.54576000000003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U13:V15"/>
  <sheetViews>
    <sheetView workbookViewId="0">
      <selection activeCell="V16" sqref="V16"/>
    </sheetView>
  </sheetViews>
  <sheetFormatPr defaultRowHeight="15" x14ac:dyDescent="0.25"/>
  <sheetData>
    <row r="13" spans="21:22" x14ac:dyDescent="0.25">
      <c r="U13">
        <v>36.270000000000003</v>
      </c>
    </row>
    <row r="14" spans="21:22" x14ac:dyDescent="0.25">
      <c r="U14">
        <v>1.78</v>
      </c>
    </row>
    <row r="15" spans="21:22" x14ac:dyDescent="0.25">
      <c r="U15">
        <f>SUM(U13:U14)</f>
        <v>38.050000000000004</v>
      </c>
      <c r="V15">
        <f>U15*10.764</f>
        <v>409.5702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Q18" sqref="Q18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S26" sqref="S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3" zoomScaleNormal="100" workbookViewId="0">
      <selection activeCell="X18" sqref="X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15"/>
  <sheetViews>
    <sheetView workbookViewId="0">
      <selection activeCell="V16" sqref="V16"/>
    </sheetView>
  </sheetViews>
  <sheetFormatPr defaultRowHeight="15" x14ac:dyDescent="0.25"/>
  <sheetData>
    <row r="1" spans="1:22" x14ac:dyDescent="0.25">
      <c r="A1" s="6"/>
    </row>
    <row r="13" spans="1:22" x14ac:dyDescent="0.25">
      <c r="U13">
        <v>35.06</v>
      </c>
    </row>
    <row r="14" spans="1:22" x14ac:dyDescent="0.25">
      <c r="U14">
        <v>1.78</v>
      </c>
    </row>
    <row r="15" spans="1:22" x14ac:dyDescent="0.25">
      <c r="U15">
        <f>SUM(U13:U14)</f>
        <v>36.840000000000003</v>
      </c>
      <c r="V15">
        <f>U15*10.764</f>
        <v>396.54576000000003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S11:T13"/>
  <sheetViews>
    <sheetView zoomScaleNormal="100" workbookViewId="0">
      <selection activeCell="T14" sqref="T14"/>
    </sheetView>
  </sheetViews>
  <sheetFormatPr defaultRowHeight="15" x14ac:dyDescent="0.25"/>
  <sheetData>
    <row r="11" spans="19:20" x14ac:dyDescent="0.25">
      <c r="S11">
        <v>35.869999999999997</v>
      </c>
    </row>
    <row r="12" spans="19:20" x14ac:dyDescent="0.25">
      <c r="S12">
        <v>1.78</v>
      </c>
    </row>
    <row r="13" spans="19:20" x14ac:dyDescent="0.25">
      <c r="S13">
        <f>SUM(S11:S12)</f>
        <v>37.65</v>
      </c>
      <c r="T13">
        <f>S13*10.764</f>
        <v>405.26459999999997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2024-08-22T08:53:40Z</dcterms:modified>
</cp:coreProperties>
</file>