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9" sheetId="9" r:id="rId2"/>
    <sheet name="Sheet8" sheetId="8" r:id="rId3"/>
    <sheet name="Sheet6" sheetId="6" r:id="rId4"/>
    <sheet name="Sheet7" sheetId="7" r:id="rId5"/>
    <sheet name="Sheet5" sheetId="5" r:id="rId6"/>
    <sheet name="Sheet2" sheetId="2" r:id="rId7"/>
    <sheet name="Sheet3" sheetId="3" r:id="rId8"/>
    <sheet name="Sheet4" sheetId="4" r:id="rId9"/>
    <sheet name="Sheet10" sheetId="10" r:id="rId10"/>
    <sheet name="Sheet11" sheetId="11" r:id="rId11"/>
    <sheet name="Sheet12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8" i="1" l="1"/>
  <c r="J28" i="1"/>
  <c r="T17" i="1"/>
  <c r="S17" i="1"/>
  <c r="D10" i="1"/>
  <c r="C10" i="1"/>
  <c r="I19" i="1"/>
  <c r="I18" i="1"/>
  <c r="I17" i="1"/>
  <c r="C35" i="1" l="1"/>
  <c r="A29" i="1"/>
  <c r="I16" i="1"/>
  <c r="I10" i="1" l="1"/>
  <c r="I11" i="1"/>
  <c r="I8" i="1"/>
  <c r="L3" i="1"/>
  <c r="I3" i="1"/>
  <c r="B1" i="1"/>
  <c r="B7" i="1"/>
  <c r="A7" i="1"/>
  <c r="A5" i="1"/>
  <c r="J5" i="1"/>
  <c r="A4" i="1"/>
  <c r="P9" i="1"/>
  <c r="T15" i="1"/>
  <c r="S15" i="1"/>
  <c r="O13" i="1"/>
  <c r="O9" i="1"/>
  <c r="T10" i="1" l="1"/>
  <c r="T11" i="1" s="1"/>
  <c r="T9" i="1"/>
  <c r="O16" i="1"/>
  <c r="O17" i="1"/>
  <c r="O15" i="1"/>
  <c r="M9" i="1"/>
  <c r="O12" i="1"/>
  <c r="O10" i="1"/>
  <c r="O11" i="1"/>
  <c r="O8" i="1"/>
  <c r="M8" i="1"/>
  <c r="R3" i="1"/>
  <c r="N2" i="1"/>
  <c r="I12" i="1"/>
  <c r="I13" i="1" s="1"/>
  <c r="I9" i="1"/>
  <c r="I6" i="1"/>
  <c r="I4" i="1"/>
  <c r="I20" i="1" l="1"/>
</calcChain>
</file>

<file path=xl/sharedStrings.xml><?xml version="1.0" encoding="utf-8"?>
<sst xmlns="http://schemas.openxmlformats.org/spreadsheetml/2006/main" count="32" uniqueCount="28">
  <si>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</si>
  <si>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</si>
  <si>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</si>
  <si>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</si>
  <si>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</si>
  <si>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</si>
  <si>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</si>
  <si>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</si>
  <si>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</si>
  <si>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</si>
  <si>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</si>
  <si>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</si>
  <si>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RV</t>
  </si>
  <si>
    <t>DV</t>
  </si>
  <si>
    <t>IV</t>
  </si>
  <si>
    <t>Rental Value</t>
  </si>
  <si>
    <t>IGR</t>
  </si>
  <si>
    <t>Wadavali</t>
  </si>
  <si>
    <t>Value</t>
  </si>
  <si>
    <t>BU</t>
  </si>
  <si>
    <t>17.10.2024</t>
  </si>
  <si>
    <t>ROB</t>
  </si>
  <si>
    <t>Rate on CA</t>
  </si>
  <si>
    <t>on BU</t>
  </si>
  <si>
    <t>Engineer rate</t>
  </si>
  <si>
    <t>Measire,emt</t>
  </si>
  <si>
    <t>Carpet</t>
  </si>
  <si>
    <t>Loft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</si>
</sst>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43" fontId="0" fillId="0" borderId="0" xfId="1" applyFont="1"/>
    <xf numFmtId="164" fontId="0" fillId="0" borderId="0" xfId="1" applyNumberFormat="1" applyFont="1"/>
    <xf numFmtId="43" fontId="0" fillId="0" borderId="0" xfId="0" applyNumberFormat="1"/>
    <xf numFmtId="0" fontId="0" fillId="3" borderId="0" xfId="0" applyFill="1"/>
    <xf numFmtId="43" fontId="0" fillId="3" borderId="0" xfId="1" applyFont="1" applyFill="1"/>
    <xf numFmtId="164" fontId="0" fillId="3" borderId="0" xfId="1" applyNumberFormat="1" applyFont="1" applyFill="1"/>
    <xf numFmtId="43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24</xdr:row>
      <xdr:rowOff>48270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4620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72971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38</xdr:row>
      <xdr:rowOff>20063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306885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37285" cy="7325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401637</xdr:colOff>
      <xdr:row>39</xdr:row>
      <xdr:rowOff>10563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4437" cy="7440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468832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99232" cy="735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582638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55438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211621</xdr:colOff>
      <xdr:row>38</xdr:row>
      <xdr:rowOff>143905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42021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364043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94443" cy="7411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392622</xdr:colOff>
      <xdr:row>38</xdr:row>
      <xdr:rowOff>124853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23022" cy="7363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278050</xdr:colOff>
      <xdr:row>37</xdr:row>
      <xdr:rowOff>105773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9650" cy="7154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abSelected="1" workbookViewId="0">
      <selection activeCell="J17" sqref="J17"/>
    </sheetView>
  </sheetViews>
  <sheetFormatPr defaultRowHeight="15" x14ac:dyDescent="0.25"/>
  <cols>
    <col min="1" max="1" width="11.5703125" bestFit="1" customWidth="1"/>
    <col min="2" max="2" width="12.5703125" bestFit="1" customWidth="1"/>
    <col min="8" max="8" width="19.5703125" bestFit="1" customWidth="1"/>
    <col min="9" max="9" width="13.7109375" bestFit="1" customWidth="1"/>
    <col min="14" max="14" width="14.28515625" bestFit="1" customWidth="1"/>
    <col min="15" max="16" width="10" bestFit="1" customWidth="1"/>
    <col min="18" max="18" width="12.85546875" bestFit="1" customWidth="1"/>
    <col min="19" max="20" width="10" bestFit="1" customWidth="1"/>
  </cols>
  <sheetData>
    <row r="1" spans="1:20" ht="16.5" x14ac:dyDescent="0.3">
      <c r="A1" s="12">
        <v>132390</v>
      </c>
      <c r="B1" s="12">
        <f>A1/10.764</f>
        <v>12299.331103678931</v>
      </c>
      <c r="H1" s="1" t="s">
        <v>0</v>
      </c>
      <c r="I1" s="2">
        <v>18500</v>
      </c>
      <c r="L1">
        <v>2024</v>
      </c>
      <c r="N1">
        <v>30250</v>
      </c>
      <c r="R1">
        <v>10000000</v>
      </c>
    </row>
    <row r="2" spans="1:20" ht="82.5" x14ac:dyDescent="0.3">
      <c r="A2" s="12">
        <v>42760</v>
      </c>
      <c r="B2" s="12"/>
      <c r="H2" s="3" t="s">
        <v>1</v>
      </c>
      <c r="I2" s="2">
        <v>2800</v>
      </c>
      <c r="L2">
        <v>1988</v>
      </c>
      <c r="N2">
        <f>N1/10.764</f>
        <v>2810.2935711631367</v>
      </c>
      <c r="R2">
        <v>543</v>
      </c>
    </row>
    <row r="3" spans="1:20" ht="16.5" x14ac:dyDescent="0.3">
      <c r="A3" s="12"/>
      <c r="B3" s="12"/>
      <c r="H3" s="1" t="s">
        <v>2</v>
      </c>
      <c r="I3" s="2">
        <f>I1-I2</f>
        <v>15700</v>
      </c>
      <c r="L3">
        <f>L1-L2</f>
        <v>36</v>
      </c>
      <c r="R3">
        <f>R1/R2</f>
        <v>18416.206261510128</v>
      </c>
    </row>
    <row r="4" spans="1:20" ht="16.5" x14ac:dyDescent="0.3">
      <c r="A4" s="12">
        <f>A1-A2</f>
        <v>89630</v>
      </c>
      <c r="B4" s="12"/>
      <c r="H4" s="1" t="s">
        <v>3</v>
      </c>
      <c r="I4" s="2">
        <f>I2*1</f>
        <v>2800</v>
      </c>
    </row>
    <row r="5" spans="1:20" ht="16.5" x14ac:dyDescent="0.3">
      <c r="A5" s="12">
        <f>A4*64%</f>
        <v>57363.200000000004</v>
      </c>
      <c r="B5" s="12"/>
      <c r="H5" s="1" t="s">
        <v>4</v>
      </c>
      <c r="I5" s="4">
        <v>36</v>
      </c>
      <c r="J5">
        <f>100-I5</f>
        <v>64</v>
      </c>
    </row>
    <row r="6" spans="1:20" ht="16.5" x14ac:dyDescent="0.3">
      <c r="A6" s="12"/>
      <c r="B6" s="12"/>
      <c r="H6" s="1" t="s">
        <v>5</v>
      </c>
      <c r="I6" s="4">
        <f>I7-I5</f>
        <v>24</v>
      </c>
    </row>
    <row r="7" spans="1:20" ht="16.5" x14ac:dyDescent="0.3">
      <c r="A7" s="12">
        <f>A5+A2</f>
        <v>100123.20000000001</v>
      </c>
      <c r="B7" s="12">
        <f>A7/10.764</f>
        <v>9301.6722408026781</v>
      </c>
      <c r="H7" s="1" t="s">
        <v>6</v>
      </c>
      <c r="I7" s="4">
        <v>60</v>
      </c>
      <c r="L7" t="s">
        <v>16</v>
      </c>
    </row>
    <row r="8" spans="1:20" ht="49.5" x14ac:dyDescent="0.3">
      <c r="H8" s="3" t="s">
        <v>7</v>
      </c>
      <c r="I8" s="4">
        <f>90*I5/I7</f>
        <v>54</v>
      </c>
      <c r="L8">
        <v>127.32</v>
      </c>
      <c r="M8">
        <f>L8*10.764</f>
        <v>1370.4724799999999</v>
      </c>
      <c r="N8" s="12">
        <v>15200000</v>
      </c>
      <c r="O8" s="13">
        <f>N8/M8</f>
        <v>11091.065469625484</v>
      </c>
      <c r="S8">
        <v>2021</v>
      </c>
      <c r="T8">
        <v>16000</v>
      </c>
    </row>
    <row r="9" spans="1:20" ht="16.5" x14ac:dyDescent="0.3">
      <c r="A9" t="s">
        <v>25</v>
      </c>
      <c r="H9" s="1"/>
      <c r="I9" s="5">
        <f>I8%</f>
        <v>0.54</v>
      </c>
      <c r="L9" s="15">
        <v>70.180000000000007</v>
      </c>
      <c r="M9" s="15">
        <f t="shared" ref="M9" si="0">L9*10.764</f>
        <v>755.41752000000008</v>
      </c>
      <c r="N9" s="16">
        <v>11000000</v>
      </c>
      <c r="O9" s="17">
        <f>N9/M9</f>
        <v>14561.483826851141</v>
      </c>
      <c r="P9" s="14">
        <f>O9/100*110</f>
        <v>16017.632209536256</v>
      </c>
      <c r="S9">
        <v>22</v>
      </c>
      <c r="T9">
        <f>T8/100*105</f>
        <v>16800</v>
      </c>
    </row>
    <row r="10" spans="1:20" ht="16.5" x14ac:dyDescent="0.3">
      <c r="A10" t="s">
        <v>26</v>
      </c>
      <c r="B10">
        <v>414</v>
      </c>
      <c r="C10">
        <f>B10*1.2</f>
        <v>496.79999999999995</v>
      </c>
      <c r="D10">
        <f>C10*1.2</f>
        <v>596.16</v>
      </c>
      <c r="H10" s="1" t="s">
        <v>8</v>
      </c>
      <c r="I10" s="2">
        <f>I4*I9</f>
        <v>1512</v>
      </c>
      <c r="M10">
        <v>1630</v>
      </c>
      <c r="N10" s="12">
        <v>14250000</v>
      </c>
      <c r="O10" s="13">
        <f t="shared" ref="O10:O13" si="1">N10/M10</f>
        <v>8742.3312883435574</v>
      </c>
      <c r="S10">
        <v>23</v>
      </c>
      <c r="T10">
        <f t="shared" ref="T10:T11" si="2">T9/100*105</f>
        <v>17640</v>
      </c>
    </row>
    <row r="11" spans="1:20" ht="16.5" x14ac:dyDescent="0.3">
      <c r="A11" t="s">
        <v>27</v>
      </c>
      <c r="B11">
        <v>151</v>
      </c>
      <c r="H11" s="1" t="s">
        <v>9</v>
      </c>
      <c r="I11" s="2">
        <f>I4-I10</f>
        <v>1288</v>
      </c>
      <c r="M11">
        <v>226</v>
      </c>
      <c r="N11" s="12">
        <v>2600000</v>
      </c>
      <c r="O11" s="13">
        <f t="shared" si="1"/>
        <v>11504.424778761062</v>
      </c>
      <c r="S11">
        <v>24</v>
      </c>
      <c r="T11">
        <f t="shared" si="2"/>
        <v>18522</v>
      </c>
    </row>
    <row r="12" spans="1:20" ht="16.5" x14ac:dyDescent="0.3">
      <c r="H12" s="1" t="s">
        <v>2</v>
      </c>
      <c r="I12" s="2">
        <f>I3</f>
        <v>15700</v>
      </c>
      <c r="M12" s="15">
        <v>525</v>
      </c>
      <c r="N12" s="16">
        <v>6783054</v>
      </c>
      <c r="O12" s="17">
        <f t="shared" si="1"/>
        <v>12920.102857142858</v>
      </c>
    </row>
    <row r="13" spans="1:20" ht="16.5" x14ac:dyDescent="0.3">
      <c r="H13" s="1" t="s">
        <v>10</v>
      </c>
      <c r="I13" s="2">
        <f>I12+I11</f>
        <v>16988</v>
      </c>
      <c r="M13">
        <v>165</v>
      </c>
      <c r="N13" s="12">
        <v>2000000</v>
      </c>
      <c r="O13" s="13">
        <f t="shared" si="1"/>
        <v>12121.212121212122</v>
      </c>
      <c r="R13" t="s">
        <v>24</v>
      </c>
      <c r="S13" s="12"/>
      <c r="T13" s="12"/>
    </row>
    <row r="14" spans="1:20" ht="16.5" x14ac:dyDescent="0.3">
      <c r="H14" s="1"/>
      <c r="I14" s="4"/>
      <c r="N14" s="12"/>
      <c r="O14" s="13"/>
      <c r="R14" t="s">
        <v>22</v>
      </c>
      <c r="S14" s="12">
        <v>18000</v>
      </c>
      <c r="T14" s="12">
        <v>20000</v>
      </c>
    </row>
    <row r="15" spans="1:20" ht="16.5" x14ac:dyDescent="0.3">
      <c r="H15" s="6" t="s">
        <v>11</v>
      </c>
      <c r="I15" s="7">
        <v>543</v>
      </c>
      <c r="L15" t="s">
        <v>17</v>
      </c>
      <c r="M15">
        <v>215</v>
      </c>
      <c r="N15" s="12">
        <v>3500000</v>
      </c>
      <c r="O15" s="13">
        <f>N15/M15</f>
        <v>16279.069767441861</v>
      </c>
      <c r="R15" t="s">
        <v>23</v>
      </c>
      <c r="S15" s="12">
        <f>S14/1.2</f>
        <v>15000</v>
      </c>
      <c r="T15" s="12">
        <f>T14/1.2</f>
        <v>16666.666666666668</v>
      </c>
    </row>
    <row r="16" spans="1:20" ht="16.5" x14ac:dyDescent="0.3">
      <c r="H16" s="6" t="s">
        <v>18</v>
      </c>
      <c r="I16" s="8">
        <f>I13*I15</f>
        <v>9224484</v>
      </c>
      <c r="M16">
        <v>200</v>
      </c>
      <c r="N16" s="12">
        <v>3500000</v>
      </c>
      <c r="O16" s="13">
        <f t="shared" ref="O16:O17" si="3">N16/M16</f>
        <v>17500</v>
      </c>
    </row>
    <row r="17" spans="1:20" ht="16.5" x14ac:dyDescent="0.3">
      <c r="H17" s="9" t="s">
        <v>12</v>
      </c>
      <c r="I17" s="10">
        <f>I16*90%</f>
        <v>8302035.6000000006</v>
      </c>
      <c r="M17">
        <v>500</v>
      </c>
      <c r="N17" s="12">
        <v>11000000</v>
      </c>
      <c r="O17" s="13">
        <f t="shared" si="3"/>
        <v>22000</v>
      </c>
      <c r="S17" s="14">
        <f>S14/1.3</f>
        <v>13846.153846153846</v>
      </c>
      <c r="T17" s="14">
        <f>T14/1.3</f>
        <v>15384.615384615385</v>
      </c>
    </row>
    <row r="18" spans="1:20" ht="16.5" x14ac:dyDescent="0.3">
      <c r="H18" s="9" t="s">
        <v>13</v>
      </c>
      <c r="I18" s="10">
        <f>I16*80%</f>
        <v>7379587.2000000002</v>
      </c>
      <c r="N18" s="12"/>
      <c r="O18" s="13"/>
    </row>
    <row r="19" spans="1:20" ht="16.5" x14ac:dyDescent="0.3">
      <c r="H19" s="9" t="s">
        <v>14</v>
      </c>
      <c r="I19" s="10">
        <f>I15*I2</f>
        <v>1520400</v>
      </c>
      <c r="N19" s="12"/>
      <c r="O19" s="13"/>
    </row>
    <row r="20" spans="1:20" ht="16.5" x14ac:dyDescent="0.3">
      <c r="H20" s="11" t="s">
        <v>15</v>
      </c>
      <c r="I20" s="10">
        <f>I16*0.033/12</f>
        <v>25367.331000000002</v>
      </c>
      <c r="N20" s="12"/>
      <c r="O20" s="13"/>
    </row>
    <row r="21" spans="1:20" x14ac:dyDescent="0.25">
      <c r="I21" s="12"/>
    </row>
    <row r="26" spans="1:20" x14ac:dyDescent="0.25">
      <c r="A26" s="15" t="s">
        <v>20</v>
      </c>
      <c r="B26" s="16">
        <v>9000000</v>
      </c>
    </row>
    <row r="27" spans="1:20" x14ac:dyDescent="0.25">
      <c r="A27" s="15" t="s">
        <v>19</v>
      </c>
      <c r="B27" s="15"/>
    </row>
    <row r="28" spans="1:20" x14ac:dyDescent="0.25">
      <c r="A28" s="15">
        <v>50.46</v>
      </c>
      <c r="B28" s="15"/>
      <c r="H28">
        <v>4500000</v>
      </c>
      <c r="I28">
        <v>214</v>
      </c>
      <c r="J28">
        <f>H28/I28</f>
        <v>21028.037383177569</v>
      </c>
      <c r="K28">
        <f>J28/1.3</f>
        <v>16175.413371675053</v>
      </c>
    </row>
    <row r="29" spans="1:20" x14ac:dyDescent="0.25">
      <c r="A29" s="15">
        <f>A28*10.764</f>
        <v>543.15143999999998</v>
      </c>
      <c r="B29" s="18"/>
    </row>
    <row r="30" spans="1:20" x14ac:dyDescent="0.25">
      <c r="A30" s="15"/>
      <c r="B30" s="15"/>
    </row>
    <row r="33" spans="1:3" x14ac:dyDescent="0.25">
      <c r="A33" t="s">
        <v>16</v>
      </c>
    </row>
    <row r="34" spans="1:3" x14ac:dyDescent="0.25">
      <c r="A34" t="s">
        <v>19</v>
      </c>
      <c r="B34" t="s">
        <v>18</v>
      </c>
      <c r="C34" t="s">
        <v>21</v>
      </c>
    </row>
    <row r="35" spans="1:3" x14ac:dyDescent="0.25">
      <c r="A35">
        <v>540</v>
      </c>
      <c r="B35">
        <v>4700000</v>
      </c>
      <c r="C35">
        <f>B35/A35</f>
        <v>8703.7037037037044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0" sqref="B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Sheet9</vt:lpstr>
      <vt:lpstr>Sheet8</vt:lpstr>
      <vt:lpstr>Sheet6</vt:lpstr>
      <vt:lpstr>Sheet7</vt:lpstr>
      <vt:lpstr>Sheet5</vt:lpstr>
      <vt:lpstr>Sheet2</vt:lpstr>
      <vt:lpstr>Sheet3</vt:lpstr>
      <vt:lpstr>Sheet4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2024-12-09T07:56:38Z</dcterms:modified>
</cp:coreProperties>
</file>