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D15A671D-65A3-4E32-979C-8F2C0E5E169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4" sheetId="7" r:id="rId2"/>
    <sheet name="Sheet2" sheetId="5" r:id="rId3"/>
    <sheet name="Sheet11" sheetId="1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" i="1" l="1"/>
  <c r="B37" i="1"/>
  <c r="B36" i="1"/>
  <c r="F8" i="1"/>
  <c r="F7" i="1"/>
  <c r="B21" i="1"/>
  <c r="F6" i="1"/>
  <c r="B10" i="1"/>
  <c r="B11" i="1" s="1"/>
  <c r="B8" i="1"/>
  <c r="B6" i="1"/>
  <c r="B5" i="1"/>
  <c r="B14" i="1" s="1"/>
  <c r="B12" i="1" l="1"/>
  <c r="B13" i="1" s="1"/>
  <c r="B15" i="1" s="1"/>
  <c r="B17" i="1" s="1"/>
  <c r="B19" i="1" l="1"/>
  <c r="B20" i="1"/>
  <c r="B18" i="1"/>
  <c r="B22" i="1"/>
  <c r="J29" i="1"/>
  <c r="D41" i="1" l="1"/>
  <c r="J28" i="1"/>
  <c r="J33" i="1" l="1"/>
  <c r="J32" i="1"/>
  <c r="J31" i="1" l="1"/>
  <c r="J30" i="1"/>
  <c r="H40" i="1"/>
  <c r="H39" i="1"/>
  <c r="D40" i="1"/>
  <c r="D39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H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<sst xmlns="http://schemas.openxmlformats.org/spreadsheetml/2006/main" count="31" uniqueCount="28">
  <si>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</si>
  <si>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</si>
  <si>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</si>
  <si>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</si>
  <si>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</si>
  <si>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</si>
  <si>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</si>
  <si>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</si>
  <si>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</si>
  <si>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</si>
  <si>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</si>
  <si>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</si>
  <si>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</si>
  <si>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</si>
  <si>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</si>
  <si>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</si>
  <si>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</si>
  <si>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</si>
  <si>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</si>
  <si>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</si>
  <si>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</si>
  <si>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</si>
  <si>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</si>
  <si>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</si>
  <si>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</si>
  <si>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</si>
  <si>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Agreement Carpet Area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</si>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</sst>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0" fillId="0" borderId="0" xfId="0" applyNumberFormat="1" applyBorder="1"/>
    <xf numFmtId="0" fontId="7" fillId="2" borderId="1" xfId="0" applyFont="1" applyFill="1" applyBorder="1"/>
    <xf numFmtId="43" fontId="7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42</xdr:row>
      <xdr:rowOff>153538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ED5442-DAA8-4ADE-BB97-D3BFC3FDC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1545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182191</xdr:colOff>
      <xdr:row>44</xdr:row>
      <xdr:rowOff>115486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4AE584-74E1-48FE-9C5C-96E0B458E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16591" cy="8497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86928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B4A436-642A-4C22-BC46-86349AFE3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1328" cy="779253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239349</xdr:colOff>
      <xdr:row>42</xdr:row>
      <xdr:rowOff>105906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AAE5F3-BA61-4F9E-8BDF-F8DA5C699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73749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17</xdr:col>
      <xdr:colOff>258487</xdr:colOff>
      <xdr:row>48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9822B-2577-4CDF-ADE5-8C3AE7AB0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714500"/>
          <a:ext cx="9402487" cy="7459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B5" sqref="B5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/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15000</v>
      </c>
      <c r="C3" s="26"/>
      <c r="D3" s="23"/>
      <c r="E3" s="16"/>
      <c r="F3" s="45">
        <v>2024</v>
      </c>
      <c r="G3" s="38">
        <v>2024</v>
      </c>
      <c r="H3" s="46">
        <f>G3-F3</f>
        <v>0</v>
      </c>
      <c r="M3" s="6"/>
      <c r="N3" s="7"/>
      <c r="O3" s="5"/>
    </row>
    <row r="4" spans="1:15" ht="33" x14ac:dyDescent="0.3">
      <c r="A4" s="37" t="s">
        <v>1</v>
      </c>
      <c r="B4" s="26">
        <v>2800</v>
      </c>
      <c r="C4" s="26"/>
      <c r="D4" s="23"/>
      <c r="E4" s="47"/>
      <c r="F4" s="48"/>
      <c r="H4" s="46"/>
      <c r="L4" s="32"/>
      <c r="M4" s="6"/>
      <c r="N4" s="7"/>
      <c r="O4" s="5"/>
    </row>
    <row r="5" spans="1:15" ht="16.5" x14ac:dyDescent="0.3">
      <c r="A5" s="20" t="s">
        <v>2</v>
      </c>
      <c r="B5" s="26">
        <f t="shared" ref="B5" si="0">B3-B4</f>
        <v>12200</v>
      </c>
      <c r="C5" s="26"/>
      <c r="D5" s="23"/>
      <c r="E5" s="47"/>
      <c r="F5" s="47" t="s">
        <v>26</v>
      </c>
      <c r="G5" s="38"/>
      <c r="H5" s="18"/>
      <c r="I5" s="8"/>
      <c r="M5" s="6"/>
      <c r="N5" s="7"/>
      <c r="O5" s="5"/>
    </row>
    <row r="6" spans="1:15" ht="16.5" x14ac:dyDescent="0.3">
      <c r="A6" s="20" t="s">
        <v>3</v>
      </c>
      <c r="B6" s="26">
        <f t="shared" ref="B6" si="1">B4</f>
        <v>2800</v>
      </c>
      <c r="C6" s="26"/>
      <c r="D6" s="23"/>
      <c r="E6" s="47"/>
      <c r="F6" s="47">
        <f>56.06*10.764</f>
        <v>603.42984000000001</v>
      </c>
      <c r="G6" s="47">
        <f>F6*1.1</f>
        <v>663.77282400000001</v>
      </c>
      <c r="H6" s="47"/>
      <c r="I6" s="47"/>
      <c r="J6" s="12"/>
      <c r="M6" s="6"/>
      <c r="N6" s="7"/>
      <c r="O6" s="5"/>
    </row>
    <row r="7" spans="1:15" ht="16.5" x14ac:dyDescent="0.3">
      <c r="A7" s="20" t="s">
        <v>4</v>
      </c>
      <c r="B7" s="20">
        <v>0</v>
      </c>
      <c r="C7" s="20"/>
      <c r="D7" s="57"/>
      <c r="E7" s="49"/>
      <c r="F7" s="11">
        <f>2.59*10.764</f>
        <v>27.878759999999996</v>
      </c>
      <c r="G7" s="16"/>
      <c r="H7" s="11"/>
      <c r="I7" s="17"/>
      <c r="J7" s="12"/>
      <c r="M7" s="33"/>
      <c r="N7" s="34"/>
      <c r="O7" s="5"/>
    </row>
    <row r="8" spans="1:15" ht="16.5" x14ac:dyDescent="0.3">
      <c r="A8" s="20" t="s">
        <v>5</v>
      </c>
      <c r="B8" s="20">
        <f t="shared" ref="B8" si="2">B9-B7</f>
        <v>60</v>
      </c>
      <c r="C8" s="20"/>
      <c r="D8" s="57"/>
      <c r="E8" s="50"/>
      <c r="F8" s="16">
        <f>SUM(F6:F7)</f>
        <v>631.30859999999996</v>
      </c>
      <c r="G8" s="16"/>
      <c r="H8" s="51"/>
      <c r="I8" s="41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/>
      <c r="D9" s="57"/>
      <c r="E9" s="49"/>
      <c r="G9" s="16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 t="shared" ref="B10" si="3">90*B7/B9</f>
        <v>0</v>
      </c>
      <c r="C10" s="20"/>
      <c r="D10" s="57"/>
      <c r="E10" s="49"/>
      <c r="F10" s="47"/>
      <c r="G10" s="38"/>
      <c r="H10" s="41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 t="shared" ref="B11" si="4">B10%</f>
        <v>0</v>
      </c>
      <c r="C11" s="27"/>
      <c r="D11" s="58"/>
      <c r="E11" s="52"/>
      <c r="F11" s="53"/>
      <c r="G11" s="42"/>
      <c r="H11" s="41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 t="shared" ref="B12" si="5">B6*B11</f>
        <v>0</v>
      </c>
      <c r="C12" s="26"/>
      <c r="D12" s="26"/>
      <c r="E12" s="49"/>
      <c r="F12" s="54"/>
      <c r="G12" s="42"/>
      <c r="H12" s="41"/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 t="shared" ref="B13" si="6">B6-B12</f>
        <v>2800</v>
      </c>
      <c r="C13" s="26"/>
      <c r="D13" s="26"/>
      <c r="E13" s="55"/>
      <c r="F13" s="16"/>
      <c r="G13" s="16"/>
      <c r="H13" s="41"/>
      <c r="I13" s="12"/>
      <c r="J13" s="12"/>
      <c r="K13" s="10"/>
      <c r="L13" s="10"/>
      <c r="M13" s="56"/>
      <c r="N13" s="7"/>
      <c r="O13" s="5"/>
    </row>
    <row r="14" spans="1:15" ht="16.5" x14ac:dyDescent="0.3">
      <c r="A14" s="20" t="s">
        <v>2</v>
      </c>
      <c r="B14" s="26">
        <f t="shared" ref="B14" si="7">B5</f>
        <v>12200</v>
      </c>
      <c r="C14" s="26"/>
      <c r="D14" s="23"/>
      <c r="E14" s="16"/>
      <c r="H14" s="41"/>
      <c r="I14" s="12"/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 t="shared" ref="B15" si="8">B14+B13</f>
        <v>15000</v>
      </c>
      <c r="C15" s="26"/>
      <c r="D15" s="23"/>
      <c r="E15" s="16"/>
      <c r="G15" s="43"/>
      <c r="H15" s="41"/>
      <c r="I15" s="10"/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631</v>
      </c>
      <c r="C16" s="21"/>
      <c r="D16" s="21"/>
      <c r="E16" s="16"/>
      <c r="F16" s="44"/>
      <c r="G16" s="42"/>
      <c r="H16" s="17"/>
      <c r="I16" s="8"/>
      <c r="N16" s="34"/>
      <c r="O16" s="5"/>
    </row>
    <row r="17" spans="1:15" ht="16.5" x14ac:dyDescent="0.3">
      <c r="A17" s="20" t="s">
        <v>11</v>
      </c>
      <c r="B17" s="22">
        <f t="shared" ref="B17" si="9">B15*B16</f>
        <v>9465000</v>
      </c>
      <c r="C17" s="22"/>
      <c r="D17" s="22"/>
      <c r="E17" s="16"/>
      <c r="F17" s="44"/>
      <c r="G17" s="16"/>
      <c r="H17" s="17"/>
      <c r="I17" s="8"/>
      <c r="N17" s="17"/>
      <c r="O17" s="28"/>
    </row>
    <row r="18" spans="1:15" ht="16.5" x14ac:dyDescent="0.3">
      <c r="A18" s="20" t="s">
        <v>24</v>
      </c>
      <c r="B18" s="22">
        <f>B17*0.9</f>
        <v>8518500</v>
      </c>
      <c r="C18" s="22"/>
      <c r="D18" s="22"/>
      <c r="E18" s="16"/>
      <c r="F18" s="44"/>
      <c r="G18" s="16"/>
      <c r="H18" s="17"/>
      <c r="I18" s="8"/>
      <c r="N18" s="17"/>
      <c r="O18" s="59"/>
    </row>
    <row r="19" spans="1:15" ht="16.5" x14ac:dyDescent="0.3">
      <c r="A19" s="20" t="s">
        <v>27</v>
      </c>
      <c r="B19" s="22">
        <f>B17*0.8</f>
        <v>7572000</v>
      </c>
      <c r="C19" s="22"/>
      <c r="D19" s="22"/>
      <c r="E19" s="16"/>
      <c r="F19" s="44"/>
      <c r="G19" s="16"/>
      <c r="H19" s="17"/>
      <c r="I19" s="8"/>
      <c r="N19" s="17"/>
      <c r="O19" s="59"/>
    </row>
    <row r="20" spans="1:15" ht="16.5" hidden="1" x14ac:dyDescent="0.3">
      <c r="A20" s="20" t="s">
        <v>24</v>
      </c>
      <c r="B20" s="22">
        <f>B17*0.9</f>
        <v>8518500</v>
      </c>
      <c r="C20" s="22"/>
      <c r="D20" s="22"/>
      <c r="E20" s="16"/>
      <c r="F20" s="16"/>
      <c r="G20" s="16"/>
      <c r="H20" s="17"/>
      <c r="I20" s="8"/>
      <c r="N20" s="17"/>
      <c r="O20" s="8"/>
    </row>
    <row r="21" spans="1:15" ht="16.5" x14ac:dyDescent="0.3">
      <c r="A21" s="20" t="s">
        <v>12</v>
      </c>
      <c r="B21" s="23">
        <f>B4*664</f>
        <v>1859200</v>
      </c>
      <c r="C21" s="23"/>
      <c r="D21" s="23"/>
      <c r="E21" s="16"/>
      <c r="F21" s="16"/>
      <c r="G21" s="16"/>
    </row>
    <row r="22" spans="1:15" ht="16.5" x14ac:dyDescent="0.3">
      <c r="A22" s="20" t="s">
        <v>16</v>
      </c>
      <c r="B22" s="39">
        <f t="shared" ref="B22" si="10">B17*0.03/12</f>
        <v>23662.5</v>
      </c>
      <c r="C22" s="23"/>
      <c r="D22" s="23"/>
      <c r="E22" s="16"/>
    </row>
    <row r="23" spans="1:15" x14ac:dyDescent="0.25">
      <c r="B23" s="16"/>
      <c r="C23" s="16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30" t="s">
        <v>20</v>
      </c>
      <c r="C27" s="30" t="s">
        <v>15</v>
      </c>
      <c r="D27" s="30" t="s">
        <v>21</v>
      </c>
      <c r="E27" s="30"/>
      <c r="F27" s="30" t="s">
        <v>11</v>
      </c>
      <c r="G27" s="30" t="s">
        <v>17</v>
      </c>
      <c r="H27" s="13" t="s">
        <v>18</v>
      </c>
      <c r="I27" s="13" t="s">
        <v>19</v>
      </c>
      <c r="J27" s="13"/>
    </row>
    <row r="28" spans="1:15" ht="17.25" x14ac:dyDescent="0.3">
      <c r="B28" s="30"/>
      <c r="C28" s="30">
        <v>650</v>
      </c>
      <c r="D28" s="30"/>
      <c r="E28" s="30"/>
      <c r="F28" s="30">
        <v>9231000</v>
      </c>
      <c r="G28" s="39">
        <f t="shared" ref="G28:G34" si="11">F28/C28</f>
        <v>14201.538461538461</v>
      </c>
      <c r="H28" s="14" t="e">
        <f>F28/D28</f>
        <v>#DIV/0!</v>
      </c>
      <c r="I28" s="14" t="e">
        <f t="shared" ref="I28:I34" si="12">F28/B28</f>
        <v>#DIV/0!</v>
      </c>
      <c r="J28" s="13">
        <f>B28/C28</f>
        <v>0</v>
      </c>
      <c r="K28" s="19"/>
    </row>
    <row r="29" spans="1:15" ht="17.25" x14ac:dyDescent="0.3">
      <c r="B29" s="30"/>
      <c r="C29" s="30">
        <v>735</v>
      </c>
      <c r="D29" s="30"/>
      <c r="E29" s="30"/>
      <c r="F29" s="30">
        <v>12000000</v>
      </c>
      <c r="G29" s="39">
        <f t="shared" si="11"/>
        <v>16326.530612244898</v>
      </c>
      <c r="H29" s="14" t="e">
        <f>F29/D29</f>
        <v>#DIV/0!</v>
      </c>
      <c r="I29" s="14" t="e">
        <f t="shared" si="12"/>
        <v>#DIV/0!</v>
      </c>
      <c r="J29" s="13">
        <f>B29/C29</f>
        <v>0</v>
      </c>
      <c r="K29" s="19"/>
    </row>
    <row r="30" spans="1:15" x14ac:dyDescent="0.25">
      <c r="B30" s="30"/>
      <c r="C30" s="30">
        <v>732</v>
      </c>
      <c r="D30" s="30"/>
      <c r="E30" s="30"/>
      <c r="F30" s="39">
        <v>10200000</v>
      </c>
      <c r="G30" s="39">
        <f t="shared" si="11"/>
        <v>13934.426229508197</v>
      </c>
      <c r="H30" s="14" t="e">
        <f t="shared" ref="H30:H34" si="13">F30/D30</f>
        <v>#DIV/0!</v>
      </c>
      <c r="I30" s="14" t="e">
        <f t="shared" si="12"/>
        <v>#DIV/0!</v>
      </c>
      <c r="J30" s="13">
        <f t="shared" ref="J30:J33" si="14">D30/C30</f>
        <v>0</v>
      </c>
    </row>
    <row r="31" spans="1:15" x14ac:dyDescent="0.25">
      <c r="B31" s="30"/>
      <c r="C31" s="30"/>
      <c r="D31" s="30"/>
      <c r="E31" s="30"/>
      <c r="F31" s="39"/>
      <c r="G31" s="39" t="e">
        <f t="shared" si="11"/>
        <v>#DIV/0!</v>
      </c>
      <c r="H31" s="14" t="e">
        <f t="shared" si="13"/>
        <v>#DIV/0!</v>
      </c>
      <c r="I31" s="14" t="e">
        <f t="shared" si="12"/>
        <v>#DIV/0!</v>
      </c>
      <c r="J31" s="13" t="e">
        <f t="shared" si="14"/>
        <v>#DIV/0!</v>
      </c>
    </row>
    <row r="32" spans="1:15" x14ac:dyDescent="0.25">
      <c r="B32" s="30"/>
      <c r="C32" s="60"/>
      <c r="D32" s="60"/>
      <c r="E32" s="60"/>
      <c r="F32" s="61"/>
      <c r="G32" s="61" t="e">
        <f t="shared" si="11"/>
        <v>#DIV/0!</v>
      </c>
      <c r="H32" s="14" t="e">
        <f t="shared" si="13"/>
        <v>#DIV/0!</v>
      </c>
      <c r="I32" s="14" t="e">
        <f t="shared" si="12"/>
        <v>#DIV/0!</v>
      </c>
      <c r="J32" s="13" t="e">
        <f t="shared" si="14"/>
        <v>#DIV/0!</v>
      </c>
    </row>
    <row r="33" spans="1:10" x14ac:dyDescent="0.25">
      <c r="B33" s="30"/>
      <c r="C33" s="60"/>
      <c r="D33" s="60"/>
      <c r="E33" s="60"/>
      <c r="F33" s="61"/>
      <c r="G33" s="61" t="e">
        <f t="shared" si="11"/>
        <v>#DIV/0!</v>
      </c>
      <c r="H33" s="14" t="e">
        <f t="shared" si="13"/>
        <v>#DIV/0!</v>
      </c>
      <c r="I33" s="14" t="e">
        <f t="shared" si="12"/>
        <v>#DIV/0!</v>
      </c>
      <c r="J33" s="13" t="e">
        <f t="shared" si="14"/>
        <v>#DIV/0!</v>
      </c>
    </row>
    <row r="34" spans="1:10" x14ac:dyDescent="0.25">
      <c r="B34" s="30"/>
      <c r="C34" s="30"/>
      <c r="D34" s="30"/>
      <c r="E34" s="30"/>
      <c r="F34" s="30"/>
      <c r="G34" s="39" t="e">
        <f t="shared" si="11"/>
        <v>#DIV/0!</v>
      </c>
      <c r="H34" s="14" t="e">
        <f t="shared" si="13"/>
        <v>#DIV/0!</v>
      </c>
      <c r="I34" s="14" t="e">
        <f t="shared" si="12"/>
        <v>#DIV/0!</v>
      </c>
      <c r="J34" s="13"/>
    </row>
    <row r="35" spans="1:10" x14ac:dyDescent="0.25">
      <c r="B35" s="11" t="s">
        <v>22</v>
      </c>
    </row>
    <row r="36" spans="1:10" x14ac:dyDescent="0.25">
      <c r="B36" s="30">
        <f>56.42*10.764</f>
        <v>607.30488000000003</v>
      </c>
      <c r="C36" s="30">
        <v>8400000</v>
      </c>
      <c r="D36" s="30">
        <f t="shared" ref="D36:D41" si="15">C36/B36</f>
        <v>13831.602999798059</v>
      </c>
      <c r="E36" s="30">
        <v>294000</v>
      </c>
      <c r="F36" s="30">
        <v>30000</v>
      </c>
      <c r="G36" s="39">
        <f>F36+E36+C36</f>
        <v>8724000</v>
      </c>
      <c r="H36" s="13">
        <f>G36/B36</f>
        <v>14365.107686933126</v>
      </c>
      <c r="I36" s="14"/>
      <c r="J36" s="13"/>
    </row>
    <row r="37" spans="1:10" x14ac:dyDescent="0.25">
      <c r="B37" s="30">
        <f>73.02*10.764</f>
        <v>785.98727999999994</v>
      </c>
      <c r="C37" s="30">
        <v>11300000</v>
      </c>
      <c r="D37" s="30">
        <f t="shared" si="15"/>
        <v>14376.822993878477</v>
      </c>
      <c r="E37" s="30">
        <v>315000</v>
      </c>
      <c r="F37" s="30">
        <v>30000</v>
      </c>
      <c r="G37" s="39">
        <f>F37+E37+C37</f>
        <v>11645000</v>
      </c>
      <c r="H37" s="13">
        <f>G37/B37</f>
        <v>14815.761395019015</v>
      </c>
      <c r="I37" s="14"/>
      <c r="J37" s="13"/>
    </row>
    <row r="38" spans="1:10" x14ac:dyDescent="0.25">
      <c r="B38" s="30"/>
      <c r="C38" s="30"/>
      <c r="D38" s="30" t="e">
        <f t="shared" si="15"/>
        <v>#DIV/0!</v>
      </c>
      <c r="E38" s="30"/>
      <c r="F38" s="30"/>
      <c r="G38" s="39"/>
      <c r="H38" s="13" t="e">
        <f>G38/B38</f>
        <v>#DIV/0!</v>
      </c>
      <c r="I38" s="13"/>
      <c r="J38" s="13"/>
    </row>
    <row r="39" spans="1:10" ht="15.75" x14ac:dyDescent="0.25">
      <c r="A39" s="40"/>
      <c r="B39" s="60"/>
      <c r="C39" s="60"/>
      <c r="D39" s="60" t="e">
        <f t="shared" si="15"/>
        <v>#DIV/0!</v>
      </c>
      <c r="E39" s="30"/>
      <c r="F39" s="30"/>
      <c r="G39" s="39"/>
      <c r="H39" s="13" t="e">
        <f>G39/B39</f>
        <v>#DIV/0!</v>
      </c>
      <c r="I39" s="13"/>
      <c r="J39" s="13"/>
    </row>
    <row r="40" spans="1:10" ht="15.75" x14ac:dyDescent="0.25">
      <c r="A40" s="40"/>
      <c r="B40" s="60"/>
      <c r="C40" s="60"/>
      <c r="D40" s="60" t="e">
        <f t="shared" si="15"/>
        <v>#DIV/0!</v>
      </c>
      <c r="E40" s="30"/>
      <c r="F40" s="30"/>
      <c r="G40" s="39"/>
      <c r="H40" s="13" t="e">
        <f>G40/B40</f>
        <v>#DIV/0!</v>
      </c>
      <c r="I40" s="13"/>
      <c r="J40" s="13"/>
    </row>
    <row r="41" spans="1:10" ht="15.75" x14ac:dyDescent="0.25">
      <c r="A41" s="40"/>
      <c r="B41" s="30"/>
      <c r="C41" s="30"/>
      <c r="D41" s="30" t="e">
        <f t="shared" si="15"/>
        <v>#DIV/0!</v>
      </c>
      <c r="E41" s="30"/>
      <c r="F41" s="30"/>
      <c r="G41" s="30"/>
      <c r="H41" s="13"/>
      <c r="I41" s="13"/>
      <c r="J41" s="13"/>
    </row>
    <row r="42" spans="1:10" ht="15.75" x14ac:dyDescent="0.25">
      <c r="A42" s="40"/>
    </row>
    <row r="43" spans="1:10" ht="15.75" x14ac:dyDescent="0.25">
      <c r="A43" s="40"/>
    </row>
    <row r="44" spans="1:10" ht="15.75" x14ac:dyDescent="0.25">
      <c r="A44" s="40"/>
    </row>
    <row r="45" spans="1:10" ht="15.75" x14ac:dyDescent="0.25">
      <c r="A45" s="40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36B2E-E47F-4B53-B448-E82C904060A9}">
  <dimension ref="A1"/>
  <sheetViews>
    <sheetView topLeftCell="A4" workbookViewId="0">
      <selection activeCell="C10" sqref="C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Sheet4</vt:lpstr>
      <vt:lpstr>Sheet2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2024-08-22T05:39:21Z</dcterms:modified>
</cp:coreProperties>
</file>