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Borivali West)\Minnaz Suleman Shaikh\"/>
    </mc:Choice>
  </mc:AlternateContent>
  <xr:revisionPtr revIDLastSave="0" documentId="13_ncr:1_{648EF97E-BB38-4F82-88CC-C900434E336E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20" i="23" l="1"/>
  <c r="G31" i="4"/>
  <c r="G29" i="4"/>
  <c r="G28" i="4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G14" i="4"/>
  <c r="F4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<sst xmlns="http://schemas.openxmlformats.org/spreadsheetml/2006/main" count="133" uniqueCount="91">
  <si>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</si>
  <si>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</si>
  <si>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</si>
  <si>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</si>
  <si>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</si>
  <si>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</si>
  <si>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</si>
  <si>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</si>
  <si>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</si>
  <si>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</si>
  <si>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</si>
  <si>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</si>
  <si>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</si>
  <si>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</si>
  <si>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</si>
  <si>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</si>
  <si>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</si>
  <si>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</si>
  <si>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</si>
  <si>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</si>
  <si>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</si>
  <si>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</si>
  <si>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</si>
  <si>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</si>
  <si>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</si>
  <si>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</si>
  <si>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</si>
  <si>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</si>
  <si>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</si>
  <si>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</si>
  <si>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</si>
  <si>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</si>
  <si>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</si>
  <si>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</si>
  <si>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</si>
  <si>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</si>
  <si>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</si>
  <si>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</si>
  <si>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</si>
  <si>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</si>
  <si>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</si>
  <si>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</si>
  <si>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</si>
  <si>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</si>
  <si>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</si>
  <si>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</si>
  <si>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</si>
  <si>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</si>
  <si>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</si>
  <si>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</si>
  <si>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</si>
  <si>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</si>
  <si>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</si>
  <si>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</si>
  <si>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</si>
  <si>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</si>
  <si>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</si>
  <si>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</si>
  <si>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</si>
  <si>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</si>
  <si>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</si>
  <si>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</si>
  <si>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</si>
  <si>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</si>
  <si>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</si>
  <si>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</si>
  <si>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</si>
  <si>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</si>
  <si>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</si>
  <si>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</si>
  <si>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</si>
  <si>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</si>
  <si>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</si>
  <si>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</si>
  <si>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</si>
  <si>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</si>
  <si>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</si>
  <si>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</si>
  <si>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</si>
  <si>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</si>
  <si>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</si>
  <si>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</si>
  <si>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</si>
  <si>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</si>
  <si>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22.09.2020</t>
  </si>
  <si>
    <t>OC-2021</t>
  </si>
  <si>
    <t>BALC</t>
  </si>
  <si>
    <t>TACA</t>
  </si>
  <si>
    <t>IGR-24.07.24</t>
  </si>
  <si>
    <t>IGR-11.07.24</t>
  </si>
  <si>
    <t>IGR-12.07.24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</si>
</sst>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8F6740-994E-48F6-9775-E58A47635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E98F28-5899-4E8D-9493-D55784A8B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21EB21-64F9-49E3-ABB6-9D439EB42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487034</xdr:colOff>
      <xdr:row>49</xdr:row>
      <xdr:rowOff>48861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2196AD-63C3-4255-B9F6-DC8CDDE3B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21434" cy="88594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315560</xdr:colOff>
      <xdr:row>45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3149B8-0417-4E72-B931-57D9E2AA1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9960" cy="86499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321094.09999999998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350494.1</v>
      </c>
      <c r="D9" s="58" t="s">
        <v>62</v>
      </c>
      <c r="E9" s="59">
        <f>C9/10.764</f>
        <v>32561.696395392046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2024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0</v>
      </c>
      <c r="D13" s="65">
        <f>D12-C13</f>
        <v>100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M24" sqref="M24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19000</v>
      </c>
      <c r="D3" s="22" t="s">
        <v>75</v>
      </c>
      <c r="E3" s="6" t="s">
        <v>83</v>
      </c>
    </row>
    <row r="4" spans="1:5" ht="30" x14ac:dyDescent="0.25">
      <c r="A4" s="21" t="s">
        <v>14</v>
      </c>
      <c r="B4" s="18"/>
      <c r="C4" s="19">
        <v>3500</v>
      </c>
      <c r="D4" s="22"/>
    </row>
    <row r="5" spans="1:5" x14ac:dyDescent="0.25">
      <c r="A5" s="15" t="s">
        <v>15</v>
      </c>
      <c r="B5" s="18"/>
      <c r="C5" s="19">
        <f>C3-C4</f>
        <v>15500</v>
      </c>
      <c r="D5" s="22"/>
    </row>
    <row r="6" spans="1:5" x14ac:dyDescent="0.25">
      <c r="A6" s="15" t="s">
        <v>16</v>
      </c>
      <c r="B6" s="18"/>
      <c r="C6" s="19">
        <f>C4</f>
        <v>3500</v>
      </c>
      <c r="D6" s="22"/>
    </row>
    <row r="7" spans="1:5" x14ac:dyDescent="0.25">
      <c r="A7" s="15" t="s">
        <v>17</v>
      </c>
      <c r="B7" s="23"/>
      <c r="C7" s="24">
        <f>D7-D8</f>
        <v>0</v>
      </c>
      <c r="D7" s="24">
        <v>2024</v>
      </c>
    </row>
    <row r="8" spans="1:5" x14ac:dyDescent="0.25">
      <c r="A8" s="15" t="s">
        <v>18</v>
      </c>
      <c r="B8" s="23"/>
      <c r="C8" s="24">
        <f>C9-C7</f>
        <v>60</v>
      </c>
      <c r="D8" s="24">
        <v>2024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0</v>
      </c>
      <c r="D10" s="24"/>
    </row>
    <row r="11" spans="1:5" x14ac:dyDescent="0.25">
      <c r="A11" s="15"/>
      <c r="B11" s="25"/>
      <c r="C11" s="26">
        <f>C10%</f>
        <v>0</v>
      </c>
      <c r="D11" s="26"/>
    </row>
    <row r="12" spans="1:5" x14ac:dyDescent="0.25">
      <c r="A12" s="15" t="s">
        <v>21</v>
      </c>
      <c r="B12" s="18"/>
      <c r="C12" s="19">
        <f>C6*C11</f>
        <v>0</v>
      </c>
      <c r="D12" s="22"/>
    </row>
    <row r="13" spans="1:5" x14ac:dyDescent="0.25">
      <c r="A13" s="15" t="s">
        <v>22</v>
      </c>
      <c r="B13" s="18"/>
      <c r="C13" s="19">
        <f>C6-C12</f>
        <v>3500</v>
      </c>
      <c r="D13" s="22"/>
    </row>
    <row r="14" spans="1:5" x14ac:dyDescent="0.25">
      <c r="A14" s="15" t="s">
        <v>15</v>
      </c>
      <c r="B14" s="18"/>
      <c r="C14" s="19">
        <f>C5</f>
        <v>15500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19000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ACA</v>
      </c>
      <c r="B18" s="7"/>
      <c r="C18" s="29">
        <v>312</v>
      </c>
      <c r="D18" s="24"/>
    </row>
    <row r="19" spans="1:5" x14ac:dyDescent="0.25">
      <c r="A19" s="15" t="s">
        <v>73</v>
      </c>
      <c r="B19" s="6"/>
      <c r="C19" s="30">
        <f>C18*C16</f>
        <v>5928000</v>
      </c>
      <c r="D19" s="72"/>
      <c r="E19" s="65"/>
    </row>
    <row r="20" spans="1:5" x14ac:dyDescent="0.25">
      <c r="A20" s="15" t="s">
        <v>24</v>
      </c>
      <c r="C20" s="31">
        <f>C19*98%</f>
        <v>5809440</v>
      </c>
      <c r="D20" s="30"/>
      <c r="E20" s="65"/>
    </row>
    <row r="21" spans="1:5" x14ac:dyDescent="0.25">
      <c r="A21" s="15" t="s">
        <v>25</v>
      </c>
      <c r="C21" s="31">
        <f>C19*80%</f>
        <v>4742400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1092000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12350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T16" sqref="T16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302</v>
      </c>
      <c r="C2" s="4">
        <f t="shared" ref="C2:C16" si="1">B2*1.2</f>
        <v>362.4</v>
      </c>
      <c r="D2" s="4">
        <f t="shared" ref="D2:D16" si="2">C2*1.2</f>
        <v>434.87999999999994</v>
      </c>
      <c r="E2" s="5">
        <f t="shared" ref="E2:E16" si="3">R2</f>
        <v>5532100</v>
      </c>
      <c r="F2" s="74">
        <f t="shared" ref="F2:F15" si="4">ROUND((E2/B2),0)</f>
        <v>18318</v>
      </c>
      <c r="G2" s="74">
        <f t="shared" ref="G2:G15" si="5">ROUND((E2/C2),0)</f>
        <v>15265</v>
      </c>
      <c r="H2" s="74">
        <f t="shared" ref="H2:H15" si="6">ROUND((E2/D2),0)</f>
        <v>12721</v>
      </c>
      <c r="I2" s="74">
        <f t="shared" ref="I2:I15" si="7">T2</f>
        <v>0</v>
      </c>
      <c r="J2" s="74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302</v>
      </c>
      <c r="R2" s="75">
        <v>5532100</v>
      </c>
      <c r="S2" s="75" t="s">
        <v>88</v>
      </c>
    </row>
    <row r="3" spans="1:19" x14ac:dyDescent="0.25">
      <c r="A3" s="4">
        <v>2</v>
      </c>
      <c r="B3" s="4">
        <f t="shared" si="0"/>
        <v>299</v>
      </c>
      <c r="C3" s="4">
        <f t="shared" si="1"/>
        <v>358.8</v>
      </c>
      <c r="D3" s="4">
        <f t="shared" si="2"/>
        <v>430.56</v>
      </c>
      <c r="E3" s="5">
        <f t="shared" si="3"/>
        <v>5391900</v>
      </c>
      <c r="F3" s="4">
        <f t="shared" si="4"/>
        <v>18033</v>
      </c>
      <c r="G3" s="4">
        <f t="shared" si="5"/>
        <v>15028</v>
      </c>
      <c r="H3" s="4">
        <f t="shared" si="6"/>
        <v>12523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299</v>
      </c>
      <c r="R3" s="2">
        <v>5391900</v>
      </c>
      <c r="S3" s="2" t="s">
        <v>89</v>
      </c>
    </row>
    <row r="4" spans="1:19" x14ac:dyDescent="0.25">
      <c r="A4" s="4">
        <v>3</v>
      </c>
      <c r="B4" s="4">
        <f t="shared" si="0"/>
        <v>302</v>
      </c>
      <c r="C4" s="4">
        <f t="shared" si="1"/>
        <v>362.4</v>
      </c>
      <c r="D4" s="4">
        <f t="shared" si="2"/>
        <v>434.87999999999994</v>
      </c>
      <c r="E4" s="5">
        <f t="shared" si="3"/>
        <v>5672300</v>
      </c>
      <c r="F4" s="74">
        <f t="shared" si="4"/>
        <v>18782</v>
      </c>
      <c r="G4" s="74">
        <f t="shared" si="5"/>
        <v>15652</v>
      </c>
      <c r="H4" s="74">
        <f t="shared" si="6"/>
        <v>13043</v>
      </c>
      <c r="I4" s="74">
        <f t="shared" si="7"/>
        <v>0</v>
      </c>
      <c r="J4" s="74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302</v>
      </c>
      <c r="R4" s="75">
        <v>5672300</v>
      </c>
      <c r="S4" s="75" t="s">
        <v>90</v>
      </c>
    </row>
    <row r="5" spans="1:19" x14ac:dyDescent="0.25">
      <c r="A5" s="4">
        <v>4</v>
      </c>
      <c r="B5" s="4">
        <f t="shared" si="0"/>
        <v>302</v>
      </c>
      <c r="C5" s="4">
        <f t="shared" si="1"/>
        <v>362.4</v>
      </c>
      <c r="D5" s="4">
        <f t="shared" si="2"/>
        <v>434.87999999999994</v>
      </c>
      <c r="E5" s="5">
        <f t="shared" si="3"/>
        <v>6100000</v>
      </c>
      <c r="F5" s="74">
        <f t="shared" si="4"/>
        <v>20199</v>
      </c>
      <c r="G5" s="74">
        <f t="shared" si="5"/>
        <v>16832</v>
      </c>
      <c r="H5" s="74">
        <f t="shared" si="6"/>
        <v>14027</v>
      </c>
      <c r="I5" s="74">
        <f t="shared" si="7"/>
        <v>0</v>
      </c>
      <c r="J5" s="74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302</v>
      </c>
      <c r="R5" s="75">
        <v>6100000</v>
      </c>
      <c r="S5" s="2"/>
    </row>
    <row r="6" spans="1:19" x14ac:dyDescent="0.25">
      <c r="A6" s="4">
        <v>5</v>
      </c>
      <c r="B6" s="4">
        <f t="shared" si="0"/>
        <v>360</v>
      </c>
      <c r="C6" s="4">
        <f t="shared" si="1"/>
        <v>432</v>
      </c>
      <c r="D6" s="4">
        <f t="shared" si="2"/>
        <v>518.4</v>
      </c>
      <c r="E6" s="5">
        <f t="shared" si="3"/>
        <v>7000000</v>
      </c>
      <c r="F6" s="74">
        <f t="shared" si="4"/>
        <v>19444</v>
      </c>
      <c r="G6" s="74">
        <f t="shared" si="5"/>
        <v>16204</v>
      </c>
      <c r="H6" s="74">
        <f t="shared" si="6"/>
        <v>13503</v>
      </c>
      <c r="I6" s="74">
        <f t="shared" si="7"/>
        <v>0</v>
      </c>
      <c r="J6" s="74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360</v>
      </c>
      <c r="R6" s="75">
        <v>7000000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ref="Q2:Q10" si="10">P7/1.2</f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85</v>
      </c>
    </row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52" t="s">
        <v>83</v>
      </c>
      <c r="G26" s="52">
        <v>273</v>
      </c>
    </row>
    <row r="27" spans="1:19" s="10" customFormat="1" x14ac:dyDescent="0.25">
      <c r="F27" s="52" t="s">
        <v>86</v>
      </c>
      <c r="G27" s="52">
        <v>39</v>
      </c>
    </row>
    <row r="28" spans="1:19" s="10" customFormat="1" x14ac:dyDescent="0.25">
      <c r="C28" s="67" t="s">
        <v>74</v>
      </c>
      <c r="D28" s="67" t="s">
        <v>84</v>
      </c>
      <c r="F28" s="52" t="s">
        <v>87</v>
      </c>
      <c r="G28" s="52">
        <f>SUM(G26:G27)</f>
        <v>312</v>
      </c>
    </row>
    <row r="29" spans="1:19" s="10" customFormat="1" x14ac:dyDescent="0.25">
      <c r="C29" s="67" t="s">
        <v>1</v>
      </c>
      <c r="D29" s="67">
        <v>4456436</v>
      </c>
      <c r="F29" s="52" t="s">
        <v>71</v>
      </c>
      <c r="G29" s="52">
        <f>G28*1.1</f>
        <v>343.20000000000005</v>
      </c>
      <c r="H29" s="10">
        <f>G29/G28</f>
        <v>1.1000000000000001</v>
      </c>
    </row>
    <row r="30" spans="1:19" s="10" customFormat="1" x14ac:dyDescent="0.25">
      <c r="F30" s="52" t="s">
        <v>72</v>
      </c>
      <c r="G30" s="52">
        <v>19000</v>
      </c>
    </row>
    <row r="31" spans="1:19" s="10" customFormat="1" x14ac:dyDescent="0.25">
      <c r="C31" s="70"/>
      <c r="D31" s="70"/>
      <c r="F31" s="70" t="s">
        <v>73</v>
      </c>
      <c r="G31" s="70">
        <f>G28*G30</f>
        <v>5928000</v>
      </c>
      <c r="H31" s="10">
        <f>G31/D29</f>
        <v>1.3302109578147201</v>
      </c>
    </row>
    <row r="32" spans="1:19" s="10" customFormat="1" x14ac:dyDescent="0.25">
      <c r="C32" s="70"/>
      <c r="D32" s="70"/>
      <c r="F32" s="70" t="s">
        <v>24</v>
      </c>
      <c r="G32" s="70">
        <f>G31*90%</f>
        <v>5335200</v>
      </c>
    </row>
    <row r="33" spans="3:7" s="10" customFormat="1" x14ac:dyDescent="0.25">
      <c r="C33" s="70"/>
      <c r="D33" s="70"/>
      <c r="F33" s="70" t="s">
        <v>25</v>
      </c>
      <c r="G33" s="70">
        <f>G31*80%</f>
        <v>4742400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2024-08-23T10:02:14Z</dcterms:modified>
</cp:coreProperties>
</file>