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Arjun Ganesh Dhamapurkar - BOM\"/>
    </mc:Choice>
  </mc:AlternateContent>
  <xr:revisionPtr revIDLastSave="0" documentId="13_ncr:1_{BF4C4A9D-4E73-4FA3-A8DF-EE357C4BFC6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46" i="4" l="1"/>
  <c r="U16" i="15"/>
  <c r="U19" i="14"/>
  <c r="V15" i="13"/>
  <c r="G33" i="4"/>
  <c r="G32" i="4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S41" i="4" l="1"/>
  <c r="W51" i="4" l="1"/>
  <c r="W47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<sst xmlns="http://schemas.openxmlformats.org/spreadsheetml/2006/main" count="50" uniqueCount="43">
  <si>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</si>
  <si>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</si>
  <si>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</si>
  <si>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</si>
  <si>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</si>
  <si>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</si>
  <si>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</si>
  <si>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</si>
  <si>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</si>
  <si>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</si>
  <si>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</si>
  <si>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</si>
  <si>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</si>
  <si>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</si>
  <si>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</si>
  <si>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</si>
  <si>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</si>
  <si>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</si>
  <si>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</si>
  <si>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</si>
  <si>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</si>
  <si>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</si>
  <si>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</si>
  <si>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</si>
  <si>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</si>
  <si>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</si>
  <si>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</si>
  <si>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</si>
  <si>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</si>
  <si>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</si>
  <si>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</si>
  <si>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</si>
  <si>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</si>
  <si>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</si>
  <si>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</si>
  <si>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</si>
  <si>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</si>
  <si>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</si>
  <si>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</si>
  <si>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Maharashtra ( Kannamwar Nagar ) -Mr. Arjun Ganesh Dhamapurkar &amp; Mrs. Sonali Arjun Dhamapurkar</t>
  </si>
  <si>
    <t>Agree CA</t>
  </si>
  <si>
    <t>Balcony</t>
  </si>
  <si>
    <t>As per 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</si>
</sst>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191718</xdr:colOff>
      <xdr:row>38</xdr:row>
      <xdr:rowOff>39052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E3A5FF-69D9-4FC3-A739-119C3EC0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26118" cy="6820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201244</xdr:colOff>
      <xdr:row>41</xdr:row>
      <xdr:rowOff>124773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19F270-416F-4C3D-8556-94C5DCCB9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35644" cy="6792273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19</xdr:row>
      <xdr:rowOff>0</xdr:rowOff>
    </xdr:from>
    <xdr:to>
      <xdr:col>21</xdr:col>
      <xdr:colOff>57150</xdr:colOff>
      <xdr:row>22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EDA44B9B-DAD6-49AC-9844-BCE8F9BFEB7D}"/>
            </a:ext>
          </a:extLst>
        </xdr:cNvPr>
        <xdr:cNvSpPr txBox="1">
          <a:spLocks noChangeArrowheads="1"/>
        </xdr:cNvSpPr>
      </xdr:nvSpPr>
      <xdr:spPr bwMode="auto">
        <a:xfrm>
          <a:off x="12192000" y="361950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IN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N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Residential Flat</a:t>
          </a:r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21</xdr:col>
      <xdr:colOff>57150</xdr:colOff>
      <xdr:row>22</xdr:row>
      <xdr:rowOff>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50C0548-764D-41FB-8DE7-856154EB7450}"/>
            </a:ext>
          </a:extLst>
        </xdr:cNvPr>
        <xdr:cNvSpPr txBox="1">
          <a:spLocks noChangeArrowheads="1"/>
        </xdr:cNvSpPr>
      </xdr:nvSpPr>
      <xdr:spPr bwMode="auto">
        <a:xfrm>
          <a:off x="12192000" y="361950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IN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N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Residential Flat</a:t>
          </a:r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21</xdr:col>
      <xdr:colOff>57150</xdr:colOff>
      <xdr:row>22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D20F3C81-187E-421D-9397-D825D85D81BB}"/>
            </a:ext>
          </a:extLst>
        </xdr:cNvPr>
        <xdr:cNvSpPr txBox="1">
          <a:spLocks noChangeArrowheads="1"/>
        </xdr:cNvSpPr>
      </xdr:nvSpPr>
      <xdr:spPr bwMode="auto">
        <a:xfrm>
          <a:off x="12192000" y="361950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IN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N"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Residential Flat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36</xdr:row>
      <xdr:rowOff>58089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BAC9D0-9CF3-496C-96D7-A12FF1A0D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6725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0</xdr:rowOff>
    </xdr:from>
    <xdr:to>
      <xdr:col>19</xdr:col>
      <xdr:colOff>96615</xdr:colOff>
      <xdr:row>44</xdr:row>
      <xdr:rowOff>144018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B83F55-90B4-433A-8F87-13F7639CD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5" y="0"/>
          <a:ext cx="9783540" cy="8192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4</xdr:row>
      <xdr:rowOff>114300</xdr:rowOff>
    </xdr:from>
    <xdr:to>
      <xdr:col>14</xdr:col>
      <xdr:colOff>229446</xdr:colOff>
      <xdr:row>44</xdr:row>
      <xdr:rowOff>124890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C5F9BE-73EB-46D9-9812-853D952B8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876300"/>
          <a:ext cx="6058746" cy="7630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3" zoomScaleNormal="100" workbookViewId="0">
      <selection activeCell="W34" sqref="W3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1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1" s="44" customFormat="1" x14ac:dyDescent="0.25">
      <c r="A3" s="45">
        <f t="shared" ref="A3:A14" si="0">N3</f>
        <v>0</v>
      </c>
      <c r="B3" s="45">
        <f t="shared" ref="B3:B14" si="1">Q3</f>
        <v>567</v>
      </c>
      <c r="C3" s="45">
        <f>B3*1.2</f>
        <v>680.4</v>
      </c>
      <c r="D3" s="45">
        <f t="shared" ref="D3:D14" si="2">C3*1.2</f>
        <v>816.4799999999999</v>
      </c>
      <c r="E3" s="46">
        <f t="shared" ref="E3:E14" si="3">R3</f>
        <v>4495000</v>
      </c>
      <c r="F3" s="45">
        <f t="shared" ref="F3:F14" si="4">ROUND((E3/B3),0)</f>
        <v>7928</v>
      </c>
      <c r="G3" s="45">
        <f t="shared" ref="G3:G14" si="5">ROUND((E3/C3),0)</f>
        <v>6606</v>
      </c>
      <c r="H3" s="45">
        <f t="shared" ref="H3:H14" si="6">ROUND((E3/D3),0)</f>
        <v>5505</v>
      </c>
      <c r="I3" s="45" t="e">
        <f>#REF!</f>
        <v>#REF!</v>
      </c>
      <c r="J3" s="45">
        <f t="shared" ref="J3:J14" si="7">S3</f>
        <v>0</v>
      </c>
      <c r="O3" s="44">
        <v>0</v>
      </c>
      <c r="P3" s="44">
        <f t="shared" ref="P3:Q14" si="8">O3/1.2</f>
        <v>0</v>
      </c>
      <c r="Q3" s="44">
        <v>567</v>
      </c>
      <c r="R3" s="47">
        <v>4495000</v>
      </c>
    </row>
    <row r="4" spans="1:21" s="44" customFormat="1" x14ac:dyDescent="0.25">
      <c r="A4" s="45">
        <f t="shared" ref="A4:A9" si="9">N4</f>
        <v>0</v>
      </c>
      <c r="B4" s="45">
        <f t="shared" ref="B4:B9" si="10">Q4</f>
        <v>419</v>
      </c>
      <c r="C4" s="45">
        <f t="shared" ref="C4:C9" si="11">B4*1.2</f>
        <v>502.79999999999995</v>
      </c>
      <c r="D4" s="45">
        <f t="shared" ref="D4:D9" si="12">C4*1.2</f>
        <v>603.3599999999999</v>
      </c>
      <c r="E4" s="46">
        <f t="shared" ref="E4:E9" si="13">R4</f>
        <v>3335000</v>
      </c>
      <c r="F4" s="45">
        <f t="shared" ref="F4:F9" si="14">ROUND((E4/B4),0)</f>
        <v>7959</v>
      </c>
      <c r="G4" s="45">
        <f t="shared" ref="G4:G9" si="15">ROUND((E4/C4),0)</f>
        <v>6633</v>
      </c>
      <c r="H4" s="45">
        <f t="shared" ref="H4:H9" si="16">ROUND((E4/D4),0)</f>
        <v>5527</v>
      </c>
      <c r="I4" s="45" t="e">
        <f>#REF!</f>
        <v>#REF!</v>
      </c>
      <c r="J4" s="45">
        <f t="shared" ref="J4:J9" si="17">S4</f>
        <v>0</v>
      </c>
      <c r="O4" s="44">
        <v>0</v>
      </c>
      <c r="P4" s="44">
        <f t="shared" ref="P4:P9" si="18">O4/1.2</f>
        <v>0</v>
      </c>
      <c r="Q4" s="44">
        <v>419</v>
      </c>
      <c r="R4" s="47">
        <v>3335000</v>
      </c>
    </row>
    <row r="5" spans="1:21" x14ac:dyDescent="0.25">
      <c r="A5" s="4">
        <f t="shared" si="9"/>
        <v>0</v>
      </c>
      <c r="B5" s="4">
        <f t="shared" si="10"/>
        <v>419</v>
      </c>
      <c r="C5" s="4">
        <f t="shared" si="11"/>
        <v>502.79999999999995</v>
      </c>
      <c r="D5" s="4">
        <f t="shared" si="12"/>
        <v>603.3599999999999</v>
      </c>
      <c r="E5" s="5">
        <f t="shared" si="13"/>
        <v>3450000</v>
      </c>
      <c r="F5" s="9">
        <f t="shared" si="14"/>
        <v>8234</v>
      </c>
      <c r="G5" s="9">
        <f t="shared" si="15"/>
        <v>6862</v>
      </c>
      <c r="H5" s="9">
        <f t="shared" si="16"/>
        <v>5718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419</v>
      </c>
      <c r="R5" s="2">
        <v>3450000</v>
      </c>
    </row>
    <row r="6" spans="1:21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v>0</v>
      </c>
      <c r="R6" s="2">
        <v>0</v>
      </c>
    </row>
    <row r="7" spans="1:21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  <c r="U7" s="44"/>
    </row>
    <row r="8" spans="1:21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1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1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1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1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1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1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1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1" s="44" customFormat="1" x14ac:dyDescent="0.25">
      <c r="A16" s="45">
        <f t="shared" ref="A16:A28" si="32">N16</f>
        <v>0</v>
      </c>
      <c r="B16" s="45">
        <f t="shared" ref="B16:B28" si="33">Q16</f>
        <v>380</v>
      </c>
      <c r="C16" s="45">
        <f>B16*1.2</f>
        <v>456</v>
      </c>
      <c r="D16" s="45">
        <f t="shared" ref="D16:D28" si="34">C16*1.2</f>
        <v>547.19999999999993</v>
      </c>
      <c r="E16" s="46">
        <f t="shared" ref="E16:E28" si="35">R16</f>
        <v>4200000</v>
      </c>
      <c r="F16" s="45">
        <f t="shared" ref="F16:F28" si="36">ROUND((E16/B16),0)</f>
        <v>11053</v>
      </c>
      <c r="G16" s="45">
        <f t="shared" ref="G16:G28" si="37">ROUND((E16/C16),0)</f>
        <v>9211</v>
      </c>
      <c r="H16" s="45">
        <f t="shared" ref="H16:H28" si="38">ROUND((E16/D16),0)</f>
        <v>7675</v>
      </c>
      <c r="I16" s="45" t="e">
        <f>#REF!</f>
        <v>#REF!</v>
      </c>
      <c r="J16" s="45">
        <f t="shared" ref="J16:J28" si="39">S16</f>
        <v>0</v>
      </c>
      <c r="O16" s="44">
        <v>0</v>
      </c>
      <c r="P16" s="44">
        <f t="shared" ref="P16:Q28" si="40">O16/1.2</f>
        <v>0</v>
      </c>
      <c r="Q16" s="44">
        <v>380</v>
      </c>
      <c r="R16" s="47">
        <v>4200000</v>
      </c>
    </row>
    <row r="17" spans="1:24" s="44" customFormat="1" x14ac:dyDescent="0.25">
      <c r="A17" s="45">
        <f t="shared" si="32"/>
        <v>0</v>
      </c>
      <c r="B17" s="45">
        <f t="shared" si="33"/>
        <v>336</v>
      </c>
      <c r="C17" s="45">
        <f t="shared" ref="C17:C28" si="41">B17*1.2</f>
        <v>403.2</v>
      </c>
      <c r="D17" s="45">
        <f t="shared" si="34"/>
        <v>483.84</v>
      </c>
      <c r="E17" s="46">
        <f t="shared" si="35"/>
        <v>3716000</v>
      </c>
      <c r="F17" s="45">
        <f t="shared" si="36"/>
        <v>11060</v>
      </c>
      <c r="G17" s="45">
        <f t="shared" si="37"/>
        <v>9216</v>
      </c>
      <c r="H17" s="45">
        <f t="shared" si="38"/>
        <v>7680</v>
      </c>
      <c r="I17" s="45" t="e">
        <f>#REF!</f>
        <v>#REF!</v>
      </c>
      <c r="J17" s="45">
        <f t="shared" si="39"/>
        <v>0</v>
      </c>
      <c r="O17" s="44">
        <v>0</v>
      </c>
      <c r="P17" s="44">
        <f t="shared" si="40"/>
        <v>0</v>
      </c>
      <c r="Q17" s="44">
        <v>336</v>
      </c>
      <c r="R17" s="47">
        <v>3716000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  <c r="W21" s="44"/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9500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40</v>
      </c>
      <c r="F31" s="7">
        <v>31.24</v>
      </c>
      <c r="G31">
        <f>F31*10.764</f>
        <v>336.26735999999994</v>
      </c>
      <c r="S31" s="10"/>
      <c r="T31" s="10"/>
      <c r="U31" s="17" t="s">
        <v>15</v>
      </c>
      <c r="V31" s="18"/>
      <c r="W31" s="19">
        <f>W29-W30</f>
        <v>7000</v>
      </c>
      <c r="X31" s="22"/>
    </row>
    <row r="32" spans="1:24" ht="15.75" x14ac:dyDescent="0.25">
      <c r="E32" t="s">
        <v>41</v>
      </c>
      <c r="F32" s="7">
        <v>6.87</v>
      </c>
      <c r="G32">
        <f>F32*10.764</f>
        <v>73.948679999999996</v>
      </c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7:25" ht="15.75" x14ac:dyDescent="0.25">
      <c r="G33">
        <f>SUM(G31:G32)</f>
        <v>410.21603999999991</v>
      </c>
      <c r="S33" s="10"/>
      <c r="T33" s="10"/>
      <c r="U33" s="17" t="s">
        <v>17</v>
      </c>
      <c r="V33" s="23"/>
      <c r="W33" s="24">
        <f>X33-X34</f>
        <v>-1</v>
      </c>
      <c r="X33" s="25">
        <v>2024</v>
      </c>
    </row>
    <row r="34" spans="7:25" ht="15.75" x14ac:dyDescent="0.25">
      <c r="S34" s="10"/>
      <c r="T34" s="10"/>
      <c r="U34" s="17" t="s">
        <v>18</v>
      </c>
      <c r="V34" s="23"/>
      <c r="W34" s="24">
        <f>W35-W33</f>
        <v>61</v>
      </c>
      <c r="X34" s="31">
        <v>2025</v>
      </c>
      <c r="Y34" t="s">
        <v>42</v>
      </c>
    </row>
    <row r="35" spans="7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7:25" ht="39" customHeight="1" x14ac:dyDescent="0.25">
      <c r="P36" s="42" t="s">
        <v>39</v>
      </c>
      <c r="Q36" s="42"/>
      <c r="R36" s="42"/>
      <c r="S36" s="42"/>
      <c r="T36" s="43"/>
      <c r="U36" s="21" t="s">
        <v>20</v>
      </c>
      <c r="V36" s="23"/>
      <c r="W36" s="24">
        <f>90*W33/W35</f>
        <v>-1.5</v>
      </c>
      <c r="X36" s="24"/>
    </row>
    <row r="37" spans="7:25" ht="15.75" x14ac:dyDescent="0.25">
      <c r="U37" s="17"/>
      <c r="V37" s="26"/>
      <c r="W37" s="27">
        <v>0</v>
      </c>
      <c r="X37" s="27"/>
    </row>
    <row r="38" spans="7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7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7:25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7000</v>
      </c>
      <c r="X40" s="22"/>
    </row>
    <row r="41" spans="7:25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7:25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9500</v>
      </c>
      <c r="X42" s="22"/>
    </row>
    <row r="43" spans="7:25" ht="15.75" x14ac:dyDescent="0.25">
      <c r="S43" s="10"/>
      <c r="T43" s="10"/>
      <c r="U43" s="23"/>
      <c r="V43" s="23"/>
      <c r="W43" s="24"/>
      <c r="X43" s="24"/>
    </row>
    <row r="44" spans="7:25" ht="15.75" x14ac:dyDescent="0.25">
      <c r="S44" s="10"/>
      <c r="T44" s="10"/>
      <c r="U44" s="28" t="s">
        <v>37</v>
      </c>
      <c r="V44" s="30"/>
      <c r="W44" s="25">
        <v>410</v>
      </c>
      <c r="X44" s="24"/>
    </row>
    <row r="45" spans="7:25" ht="15.75" x14ac:dyDescent="0.25">
      <c r="P45" s="13" t="s">
        <v>29</v>
      </c>
      <c r="S45" s="10"/>
      <c r="T45" s="11"/>
      <c r="U45" s="17" t="s">
        <v>33</v>
      </c>
      <c r="V45" s="31"/>
      <c r="W45" s="32">
        <f>W42*W44+X46</f>
        <v>3895000</v>
      </c>
      <c r="X45" s="33"/>
    </row>
    <row r="46" spans="7:25" ht="15.75" x14ac:dyDescent="0.25">
      <c r="S46" s="11"/>
      <c r="T46" s="10"/>
      <c r="U46" s="17" t="s">
        <v>24</v>
      </c>
      <c r="V46" s="23"/>
      <c r="W46" s="34">
        <f>W45*0.9</f>
        <v>3505500</v>
      </c>
      <c r="X46" s="35"/>
    </row>
    <row r="47" spans="7:25" ht="15.75" x14ac:dyDescent="0.25">
      <c r="S47" s="10"/>
      <c r="T47" s="10"/>
      <c r="U47" s="17" t="s">
        <v>25</v>
      </c>
      <c r="V47" s="23"/>
      <c r="W47" s="34">
        <f>W45*0.8</f>
        <v>3116000</v>
      </c>
      <c r="X47" s="34"/>
    </row>
    <row r="48" spans="7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1025000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8114.583333333333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5:V44"/>
  <sheetViews>
    <sheetView zoomScaleNormal="100" workbookViewId="0">
      <selection activeCell="T19" sqref="T19"/>
    </sheetView>
  </sheetViews>
  <sheetFormatPr defaultRowHeight="15" x14ac:dyDescent="0.25"/>
  <sheetData>
    <row r="15" spans="21:22" x14ac:dyDescent="0.25">
      <c r="U15">
        <v>52.72</v>
      </c>
      <c r="V15">
        <f>U15*10.764</f>
        <v>567.47807999999998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19:U19"/>
  <sheetViews>
    <sheetView topLeftCell="A6" workbookViewId="0">
      <selection activeCell="U20" sqref="U20"/>
    </sheetView>
  </sheetViews>
  <sheetFormatPr defaultRowHeight="15" x14ac:dyDescent="0.25"/>
  <sheetData>
    <row r="19" spans="20:21" x14ac:dyDescent="0.25">
      <c r="T19">
        <v>38.92</v>
      </c>
      <c r="U19">
        <f>T19*10.764</f>
        <v>418.93488000000002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6"/>
  <sheetViews>
    <sheetView zoomScaleNormal="100" workbookViewId="0">
      <selection activeCell="U18" sqref="U18"/>
    </sheetView>
  </sheetViews>
  <sheetFormatPr defaultRowHeight="15" x14ac:dyDescent="0.25"/>
  <sheetData>
    <row r="2" spans="1:21" x14ac:dyDescent="0.25">
      <c r="A2" s="6"/>
    </row>
    <row r="16" spans="1:21" x14ac:dyDescent="0.25">
      <c r="T16">
        <v>38.92</v>
      </c>
      <c r="U16">
        <f>T16*10.764</f>
        <v>418.93488000000002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S12" sqref="S1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0" zoomScaleNormal="100"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2024-08-17T10:33:52Z</dcterms:modified>
</cp:coreProperties>
</file>