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India SME Asset reconstruction Company Limited\MIDC Andheri\Arunoday Industries\"/>
    </mc:Choice>
  </mc:AlternateContent>
  <xr:revisionPtr revIDLastSave="0" documentId="13_ncr:1_{5BE7E5D3-B285-42C0-B81E-1BA0F71EB678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0" i="4" l="1"/>
  <c r="C4" i="25" l="1"/>
  <c r="I27" i="4" l="1"/>
  <c r="I26" i="4"/>
  <c r="F21" i="23" l="1"/>
  <c r="F20" i="23"/>
  <c r="C21" i="23"/>
  <c r="C20" i="23"/>
  <c r="F84" i="23"/>
  <c r="F23" i="23"/>
  <c r="F10" i="23"/>
  <c r="F11" i="23" s="1"/>
  <c r="F8" i="23"/>
  <c r="F7" i="23"/>
  <c r="F6" i="23"/>
  <c r="F5" i="23"/>
  <c r="F14" i="23" s="1"/>
  <c r="F12" i="23" l="1"/>
  <c r="F13" i="23" s="1"/>
  <c r="F16" i="23" s="1"/>
  <c r="F19" i="23" s="1"/>
  <c r="P3" i="4"/>
  <c r="P2" i="4"/>
  <c r="F25" i="23" l="1"/>
  <c r="G28" i="4"/>
  <c r="C5" i="25" l="1"/>
  <c r="Q2" i="4"/>
  <c r="B2" i="4" s="1"/>
  <c r="C2" i="4" s="1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<sst xmlns="http://schemas.openxmlformats.org/spreadsheetml/2006/main" count="138" uniqueCount="95">
  <si>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</si>
  <si>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</si>
  <si>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</si>
  <si>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</si>
  <si>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</si>
  <si>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</si>
  <si>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</si>
  <si>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</si>
  <si>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</si>
  <si>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</si>
  <si>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</si>
  <si>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</si>
  <si>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</si>
  <si>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</si>
  <si>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</si>
  <si>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</si>
  <si>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</si>
  <si>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</si>
  <si>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</si>
  <si>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</si>
  <si>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</si>
  <si>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</si>
  <si>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</si>
  <si>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</si>
  <si>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</si>
  <si>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</si>
  <si>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</si>
  <si>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</si>
  <si>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</si>
  <si>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</si>
  <si>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</si>
  <si>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</si>
  <si>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</si>
  <si>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</si>
  <si>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</si>
  <si>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</si>
  <si>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</si>
  <si>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</si>
  <si>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</si>
  <si>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</si>
  <si>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</si>
  <si>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</si>
  <si>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</si>
  <si>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</si>
  <si>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</si>
  <si>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</si>
  <si>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</si>
  <si>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</si>
  <si>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</si>
  <si>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</si>
  <si>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</si>
  <si>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</si>
  <si>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</si>
  <si>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</si>
  <si>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</si>
  <si>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</si>
  <si>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</si>
  <si>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</si>
  <si>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</si>
  <si>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</si>
  <si>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</si>
  <si>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</si>
  <si>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</si>
  <si>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</si>
  <si>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</si>
  <si>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</si>
  <si>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</si>
  <si>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</si>
  <si>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</si>
  <si>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</si>
  <si>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</si>
  <si>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</si>
  <si>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</si>
  <si>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</si>
  <si>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</si>
  <si>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</si>
  <si>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</si>
  <si>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</si>
  <si>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</si>
  <si>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</si>
  <si>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</si>
  <si>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</si>
  <si>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</si>
  <si>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</si>
  <si>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- 1965</t>
  </si>
  <si>
    <t>TMCA</t>
  </si>
  <si>
    <t>OFFICE - 202</t>
  </si>
  <si>
    <t>OFFICE - 203</t>
  </si>
  <si>
    <t>ENGINEER - 36 TO 38 K ON CA</t>
  </si>
  <si>
    <t>LETTER CA</t>
  </si>
  <si>
    <t>IGR-21.09.23</t>
  </si>
  <si>
    <t>IGR-30.06.23</t>
  </si>
  <si>
    <t>ACA</t>
  </si>
  <si>
    <t>IGR-23.01.23</t>
  </si>
  <si>
    <t>IGR-20.01.23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</si>
</sst>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4" fillId="0" borderId="0" xfId="1" applyFont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0</xdr:rowOff>
    </xdr:from>
    <xdr:to>
      <xdr:col>23</xdr:col>
      <xdr:colOff>115631</xdr:colOff>
      <xdr:row>34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62709-4995-4160-8795-55F782562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9050" y="0"/>
          <a:ext cx="9535856" cy="7154273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1</xdr:row>
      <xdr:rowOff>9525</xdr:rowOff>
    </xdr:from>
    <xdr:to>
      <xdr:col>28</xdr:col>
      <xdr:colOff>592310</xdr:colOff>
      <xdr:row>21</xdr:row>
      <xdr:rowOff>95874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880C41-9CA4-4379-A1A8-B947B48EA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6725" y="200025"/>
          <a:ext cx="12612860" cy="44678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21145-14C3-4710-9544-B54983E48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691DD9-AAD3-4C44-B729-60FA72647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8108A-E99E-4494-A269-38A0FEBD8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9BB96-AB18-40BA-B826-B4C4B88B8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5F7CEF-6840-47F2-A5C7-18EE2C809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421115</xdr:colOff>
      <xdr:row>47</xdr:row>
      <xdr:rowOff>134545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4A0B4-F6B7-4FD6-BAA6-7F24D9675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41915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76217-ECA8-42C9-9E26-0695E7FB4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545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7E564C-32B0-46C8-9E2F-591396D1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516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BC5E14-628E-492E-B8DD-9746A816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859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8C46E0-AB1B-4FAD-9226-19E3F44E2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v>466120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466120</v>
      </c>
      <c r="D5" s="59" t="s">
        <v>62</v>
      </c>
      <c r="E5" s="60">
        <f>C5/10.764</f>
        <v>43303.604607952439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218610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247510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101479.09999999999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320089.09999999998</v>
      </c>
      <c r="D9" s="59" t="s">
        <v>62</v>
      </c>
      <c r="E9" s="60">
        <f>C9/10.764</f>
        <v>29737.002972872539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1965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59</v>
      </c>
      <c r="D13" s="66">
        <f>D12-C13</f>
        <v>41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J21" sqref="J21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N15" sqref="N15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36000</v>
      </c>
      <c r="D3" s="22" t="s">
        <v>76</v>
      </c>
      <c r="E3" s="6" t="s">
        <v>92</v>
      </c>
      <c r="F3" s="19">
        <v>36000</v>
      </c>
      <c r="G3" s="22" t="s">
        <v>76</v>
      </c>
      <c r="H3" s="6" t="s">
        <v>92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33300</v>
      </c>
      <c r="D5" s="22"/>
      <c r="F5" s="19">
        <f>F3-F4</f>
        <v>33300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59</v>
      </c>
      <c r="D7" s="24">
        <v>2024</v>
      </c>
      <c r="F7" s="24">
        <f>G7-G8</f>
        <v>59</v>
      </c>
      <c r="G7" s="24">
        <v>2024</v>
      </c>
    </row>
    <row r="8" spans="1:8" x14ac:dyDescent="0.25">
      <c r="A8" s="15" t="s">
        <v>18</v>
      </c>
      <c r="B8" s="23"/>
      <c r="C8" s="24">
        <f>C9-C7</f>
        <v>1</v>
      </c>
      <c r="D8" s="24">
        <v>1965</v>
      </c>
      <c r="F8" s="24">
        <f>F9-F7</f>
        <v>1</v>
      </c>
      <c r="G8" s="24">
        <v>1965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88.5</v>
      </c>
      <c r="D10" s="24"/>
      <c r="F10" s="24">
        <f>90*F7/F9</f>
        <v>88.5</v>
      </c>
      <c r="G10" s="24"/>
    </row>
    <row r="11" spans="1:8" x14ac:dyDescent="0.25">
      <c r="A11" s="15"/>
      <c r="B11" s="25"/>
      <c r="C11" s="26">
        <f>C10%</f>
        <v>0.88500000000000001</v>
      </c>
      <c r="D11" s="26"/>
      <c r="F11" s="26">
        <f>F10%</f>
        <v>0.88500000000000001</v>
      </c>
      <c r="G11" s="26"/>
    </row>
    <row r="12" spans="1:8" x14ac:dyDescent="0.25">
      <c r="A12" s="15" t="s">
        <v>21</v>
      </c>
      <c r="B12" s="18"/>
      <c r="C12" s="19">
        <f>C6*C11</f>
        <v>2389.5</v>
      </c>
      <c r="D12" s="22"/>
      <c r="F12" s="19">
        <f>F6*F11</f>
        <v>2389.5</v>
      </c>
      <c r="G12" s="22"/>
    </row>
    <row r="13" spans="1:8" x14ac:dyDescent="0.25">
      <c r="A13" s="15" t="s">
        <v>22</v>
      </c>
      <c r="B13" s="18"/>
      <c r="C13" s="19">
        <f>C6-C12</f>
        <v>310.5</v>
      </c>
      <c r="D13" s="22"/>
      <c r="F13" s="19">
        <f>F6-F12</f>
        <v>310.5</v>
      </c>
      <c r="G13" s="22"/>
    </row>
    <row r="14" spans="1:8" x14ac:dyDescent="0.25">
      <c r="A14" s="15" t="s">
        <v>15</v>
      </c>
      <c r="B14" s="18"/>
      <c r="C14" s="19">
        <f>C5</f>
        <v>33300</v>
      </c>
      <c r="D14" s="22"/>
      <c r="F14" s="19">
        <f>F5</f>
        <v>33300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33610.5</v>
      </c>
      <c r="D16" s="22"/>
      <c r="F16" s="20">
        <f>F14+F13</f>
        <v>33610.5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2" t="str">
        <f>E3</f>
        <v>ACA</v>
      </c>
      <c r="B18" s="7"/>
      <c r="C18" s="29">
        <v>154</v>
      </c>
      <c r="D18" s="24"/>
      <c r="F18" s="29">
        <v>469</v>
      </c>
      <c r="G18" s="24"/>
    </row>
    <row r="19" spans="1:8" x14ac:dyDescent="0.25">
      <c r="A19" s="15" t="s">
        <v>74</v>
      </c>
      <c r="B19" s="6"/>
      <c r="C19" s="30">
        <f>C18*C16</f>
        <v>5176017</v>
      </c>
      <c r="D19" s="31"/>
      <c r="E19" s="66"/>
      <c r="F19" s="30">
        <f>F18*F16</f>
        <v>15763324.5</v>
      </c>
      <c r="G19" s="31"/>
      <c r="H19" s="66"/>
    </row>
    <row r="20" spans="1:8" x14ac:dyDescent="0.25">
      <c r="A20" s="15" t="s">
        <v>24</v>
      </c>
      <c r="C20" s="32">
        <f>C19*85%</f>
        <v>4399614.45</v>
      </c>
      <c r="D20" s="30"/>
      <c r="F20" s="32">
        <f>F19*85%</f>
        <v>13398825.824999999</v>
      </c>
      <c r="G20" s="30"/>
    </row>
    <row r="21" spans="1:8" x14ac:dyDescent="0.25">
      <c r="A21" s="15" t="s">
        <v>25</v>
      </c>
      <c r="C21" s="32">
        <f>C19*70%</f>
        <v>3623211.9</v>
      </c>
      <c r="D21" s="32"/>
      <c r="F21" s="32">
        <f>F19*70%</f>
        <v>11034327.149999999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415800</v>
      </c>
      <c r="D23" s="35"/>
      <c r="F23" s="35">
        <f>F4*F18</f>
        <v>1266300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10783.36875</v>
      </c>
      <c r="D25" s="32"/>
      <c r="F25" s="32">
        <f>F19*0.025/12</f>
        <v>32840.259375000001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398.53710000000001</v>
      </c>
      <c r="C2" s="4">
        <f t="shared" ref="C2:C16" si="1">B2*1.2</f>
        <v>478.24451999999997</v>
      </c>
      <c r="D2" s="4">
        <f t="shared" ref="D2:D16" si="2">C2*1.2</f>
        <v>573.89342399999998</v>
      </c>
      <c r="E2" s="5">
        <f t="shared" ref="E2:E16" si="3">R2</f>
        <v>14500000</v>
      </c>
      <c r="F2" s="4">
        <f t="shared" ref="F2:F15" si="4">ROUND((E2/B2),0)</f>
        <v>36383</v>
      </c>
      <c r="G2" s="4">
        <f t="shared" ref="G2:G15" si="5">ROUND((E2/C2),0)</f>
        <v>30319</v>
      </c>
      <c r="H2" s="4">
        <f t="shared" ref="H2:H15" si="6">ROUND((E2/D2),0)</f>
        <v>25266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44.43*10.764</f>
        <v>478.24451999999997</v>
      </c>
      <c r="Q2">
        <f t="shared" ref="Q2:Q10" si="9">P2/1.2</f>
        <v>398.53710000000001</v>
      </c>
      <c r="R2" s="2">
        <v>14500000</v>
      </c>
      <c r="S2" s="2" t="s">
        <v>90</v>
      </c>
    </row>
    <row r="3" spans="1:19" x14ac:dyDescent="0.25">
      <c r="A3" s="4">
        <v>2</v>
      </c>
      <c r="B3" s="4">
        <f t="shared" si="0"/>
        <v>934.4946000000001</v>
      </c>
      <c r="C3" s="4">
        <f t="shared" si="1"/>
        <v>1121.3935200000001</v>
      </c>
      <c r="D3" s="4">
        <f t="shared" si="2"/>
        <v>1345.6722240000001</v>
      </c>
      <c r="E3" s="5">
        <f t="shared" si="3"/>
        <v>30000000</v>
      </c>
      <c r="F3" s="4">
        <f t="shared" si="4"/>
        <v>32103</v>
      </c>
      <c r="G3" s="4">
        <f t="shared" si="5"/>
        <v>26752</v>
      </c>
      <c r="H3" s="4">
        <f t="shared" si="6"/>
        <v>22294</v>
      </c>
      <c r="I3" s="4">
        <f t="shared" si="7"/>
        <v>0</v>
      </c>
      <c r="J3" s="4">
        <f t="shared" si="8"/>
        <v>0</v>
      </c>
      <c r="O3">
        <v>0</v>
      </c>
      <c r="P3">
        <f>104.18*10.764</f>
        <v>1121.3935200000001</v>
      </c>
      <c r="Q3">
        <f t="shared" si="9"/>
        <v>934.4946000000001</v>
      </c>
      <c r="R3" s="2">
        <v>30000000</v>
      </c>
      <c r="S3" s="2" t="s">
        <v>91</v>
      </c>
    </row>
    <row r="4" spans="1:19" x14ac:dyDescent="0.25">
      <c r="A4" s="4">
        <v>3</v>
      </c>
      <c r="B4" s="4">
        <f t="shared" si="0"/>
        <v>660</v>
      </c>
      <c r="C4" s="4">
        <f t="shared" si="1"/>
        <v>792</v>
      </c>
      <c r="D4" s="4">
        <f t="shared" si="2"/>
        <v>950.4</v>
      </c>
      <c r="E4" s="5">
        <f t="shared" si="3"/>
        <v>20000000</v>
      </c>
      <c r="F4" s="4">
        <f t="shared" si="4"/>
        <v>30303</v>
      </c>
      <c r="G4" s="4">
        <f t="shared" si="5"/>
        <v>25253</v>
      </c>
      <c r="H4" s="4">
        <f t="shared" si="6"/>
        <v>21044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660</v>
      </c>
      <c r="R4" s="2">
        <v>20000000</v>
      </c>
      <c r="S4" s="2"/>
    </row>
    <row r="5" spans="1:19" x14ac:dyDescent="0.25">
      <c r="A5" s="4">
        <v>4</v>
      </c>
      <c r="B5" s="4">
        <f t="shared" si="0"/>
        <v>250</v>
      </c>
      <c r="C5" s="4">
        <f t="shared" si="1"/>
        <v>300</v>
      </c>
      <c r="D5" s="4">
        <f t="shared" si="2"/>
        <v>360</v>
      </c>
      <c r="E5" s="5">
        <f t="shared" si="3"/>
        <v>12500000</v>
      </c>
      <c r="F5" s="4">
        <f t="shared" si="4"/>
        <v>50000</v>
      </c>
      <c r="G5" s="4">
        <f t="shared" si="5"/>
        <v>41667</v>
      </c>
      <c r="H5" s="4">
        <f t="shared" si="6"/>
        <v>34722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250</v>
      </c>
      <c r="R5" s="2">
        <v>12500000</v>
      </c>
      <c r="S5" s="2"/>
    </row>
    <row r="6" spans="1:19" x14ac:dyDescent="0.25">
      <c r="A6" s="4">
        <v>5</v>
      </c>
      <c r="B6" s="4">
        <f t="shared" si="0"/>
        <v>623</v>
      </c>
      <c r="C6" s="4">
        <f t="shared" si="1"/>
        <v>747.6</v>
      </c>
      <c r="D6" s="4">
        <f t="shared" si="2"/>
        <v>897.12</v>
      </c>
      <c r="E6" s="5">
        <f t="shared" si="3"/>
        <v>22500000</v>
      </c>
      <c r="F6" s="75">
        <f t="shared" si="4"/>
        <v>36116</v>
      </c>
      <c r="G6" s="75">
        <f t="shared" si="5"/>
        <v>30096</v>
      </c>
      <c r="H6" s="75">
        <f t="shared" si="6"/>
        <v>25080</v>
      </c>
      <c r="I6" s="75">
        <f t="shared" si="7"/>
        <v>0</v>
      </c>
      <c r="J6" s="75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623</v>
      </c>
      <c r="R6" s="76">
        <v>22500000</v>
      </c>
      <c r="S6" s="2"/>
    </row>
    <row r="7" spans="1:19" x14ac:dyDescent="0.25">
      <c r="A7" s="4">
        <v>6</v>
      </c>
      <c r="B7" s="4">
        <f t="shared" si="0"/>
        <v>700</v>
      </c>
      <c r="C7" s="4">
        <f t="shared" si="1"/>
        <v>840</v>
      </c>
      <c r="D7" s="4">
        <f t="shared" si="2"/>
        <v>1008</v>
      </c>
      <c r="E7" s="5">
        <f t="shared" si="3"/>
        <v>21000000</v>
      </c>
      <c r="F7" s="4">
        <f t="shared" si="4"/>
        <v>30000</v>
      </c>
      <c r="G7" s="4">
        <f t="shared" si="5"/>
        <v>25000</v>
      </c>
      <c r="H7" s="4">
        <f t="shared" si="6"/>
        <v>20833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700</v>
      </c>
      <c r="R7" s="2">
        <v>21000000</v>
      </c>
      <c r="S7" s="2"/>
    </row>
    <row r="8" spans="1:19" x14ac:dyDescent="0.25">
      <c r="A8" s="4">
        <v>7</v>
      </c>
      <c r="B8" s="4">
        <f t="shared" si="0"/>
        <v>833.33333333333337</v>
      </c>
      <c r="C8" s="4">
        <f t="shared" si="1"/>
        <v>1000</v>
      </c>
      <c r="D8" s="4">
        <f t="shared" si="2"/>
        <v>1200</v>
      </c>
      <c r="E8" s="5">
        <f t="shared" si="3"/>
        <v>24900000</v>
      </c>
      <c r="F8" s="4">
        <f t="shared" si="4"/>
        <v>29880</v>
      </c>
      <c r="G8" s="4">
        <f t="shared" si="5"/>
        <v>24900</v>
      </c>
      <c r="H8" s="4">
        <f t="shared" si="6"/>
        <v>20750</v>
      </c>
      <c r="I8" s="4">
        <f t="shared" si="7"/>
        <v>0</v>
      </c>
      <c r="J8" s="4">
        <f t="shared" si="8"/>
        <v>0</v>
      </c>
      <c r="O8">
        <v>0</v>
      </c>
      <c r="P8">
        <v>1000</v>
      </c>
      <c r="Q8">
        <f t="shared" si="9"/>
        <v>833.33333333333337</v>
      </c>
      <c r="R8" s="2">
        <v>24900000</v>
      </c>
      <c r="S8" s="2"/>
    </row>
    <row r="9" spans="1:19" x14ac:dyDescent="0.25">
      <c r="A9" s="4">
        <v>8</v>
      </c>
      <c r="B9" s="4">
        <f t="shared" si="0"/>
        <v>265.83333333333337</v>
      </c>
      <c r="C9" s="4">
        <f t="shared" si="1"/>
        <v>319.00000000000006</v>
      </c>
      <c r="D9" s="4">
        <f t="shared" si="2"/>
        <v>382.80000000000007</v>
      </c>
      <c r="E9" s="5">
        <f t="shared" si="3"/>
        <v>9500000</v>
      </c>
      <c r="F9" s="75">
        <f t="shared" si="4"/>
        <v>35737</v>
      </c>
      <c r="G9" s="75">
        <f t="shared" si="5"/>
        <v>29781</v>
      </c>
      <c r="H9" s="75">
        <f t="shared" si="6"/>
        <v>24817</v>
      </c>
      <c r="I9" s="75">
        <f t="shared" si="7"/>
        <v>0</v>
      </c>
      <c r="J9" s="75">
        <f t="shared" si="8"/>
        <v>0</v>
      </c>
      <c r="K9" s="7"/>
      <c r="L9" s="7"/>
      <c r="M9" s="7"/>
      <c r="N9" s="7"/>
      <c r="O9" s="7">
        <v>0</v>
      </c>
      <c r="P9" s="7">
        <v>319</v>
      </c>
      <c r="Q9" s="7">
        <f t="shared" si="9"/>
        <v>265.83333333333337</v>
      </c>
      <c r="R9" s="76">
        <v>9500000</v>
      </c>
      <c r="S9" s="2"/>
    </row>
    <row r="10" spans="1:19" x14ac:dyDescent="0.25">
      <c r="A10" s="4">
        <v>9</v>
      </c>
      <c r="B10" s="4">
        <f t="shared" si="0"/>
        <v>295.02330000000001</v>
      </c>
      <c r="C10" s="4">
        <f t="shared" si="1"/>
        <v>354.02796000000001</v>
      </c>
      <c r="D10" s="4">
        <f t="shared" si="2"/>
        <v>424.833552</v>
      </c>
      <c r="E10" s="5">
        <f t="shared" si="3"/>
        <v>9000000</v>
      </c>
      <c r="F10" s="75">
        <f t="shared" si="4"/>
        <v>30506</v>
      </c>
      <c r="G10" s="75">
        <f t="shared" si="5"/>
        <v>25422</v>
      </c>
      <c r="H10" s="75">
        <f t="shared" si="6"/>
        <v>21185</v>
      </c>
      <c r="I10" s="75">
        <f t="shared" si="7"/>
        <v>0</v>
      </c>
      <c r="J10" s="75">
        <f t="shared" si="8"/>
        <v>0</v>
      </c>
      <c r="K10" s="7"/>
      <c r="L10" s="7"/>
      <c r="M10" s="7"/>
      <c r="N10" s="7"/>
      <c r="O10" s="7">
        <v>0</v>
      </c>
      <c r="P10" s="7">
        <f>32.89*10.764</f>
        <v>354.02796000000001</v>
      </c>
      <c r="Q10" s="7">
        <f t="shared" si="9"/>
        <v>295.02330000000001</v>
      </c>
      <c r="R10" s="76">
        <v>9000000</v>
      </c>
      <c r="S10" s="76" t="s">
        <v>93</v>
      </c>
    </row>
    <row r="11" spans="1:19" x14ac:dyDescent="0.25">
      <c r="A11" s="4">
        <v>10</v>
      </c>
      <c r="B11" s="4">
        <f t="shared" si="0"/>
        <v>407</v>
      </c>
      <c r="C11" s="4">
        <f t="shared" si="1"/>
        <v>488.4</v>
      </c>
      <c r="D11" s="4">
        <f t="shared" si="2"/>
        <v>586.07999999999993</v>
      </c>
      <c r="E11" s="5">
        <f t="shared" si="3"/>
        <v>8550000</v>
      </c>
      <c r="F11" s="4">
        <f t="shared" si="4"/>
        <v>21007</v>
      </c>
      <c r="G11" s="4">
        <f t="shared" si="5"/>
        <v>17506</v>
      </c>
      <c r="H11" s="4">
        <f t="shared" si="6"/>
        <v>14588</v>
      </c>
      <c r="I11" s="4">
        <f t="shared" si="7"/>
        <v>0</v>
      </c>
      <c r="J11" s="4">
        <f t="shared" si="8"/>
        <v>0</v>
      </c>
      <c r="O11">
        <v>0</v>
      </c>
      <c r="P11">
        <v>488.4</v>
      </c>
      <c r="Q11">
        <f t="shared" ref="Q11:Q15" si="11">P11/1.2</f>
        <v>407</v>
      </c>
      <c r="R11" s="2">
        <v>8550000</v>
      </c>
      <c r="S11" s="2" t="s">
        <v>94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1:P15" si="12">O12/1.2</f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9" t="s">
        <v>88</v>
      </c>
    </row>
    <row r="25" spans="1:19" s="10" customFormat="1" x14ac:dyDescent="0.25">
      <c r="F25" s="70"/>
      <c r="G25" s="10" t="s">
        <v>71</v>
      </c>
      <c r="H25" s="10" t="s">
        <v>89</v>
      </c>
    </row>
    <row r="26" spans="1:19" s="10" customFormat="1" x14ac:dyDescent="0.25">
      <c r="F26" s="73" t="s">
        <v>86</v>
      </c>
      <c r="G26" s="10">
        <v>156</v>
      </c>
      <c r="H26" s="10">
        <v>154</v>
      </c>
      <c r="I26" s="10">
        <f>H26*1.2</f>
        <v>184.79999999999998</v>
      </c>
    </row>
    <row r="27" spans="1:19" s="10" customFormat="1" x14ac:dyDescent="0.25">
      <c r="F27" s="73" t="s">
        <v>87</v>
      </c>
      <c r="G27" s="10">
        <v>472</v>
      </c>
      <c r="H27" s="10">
        <v>469</v>
      </c>
      <c r="I27" s="10">
        <f>H27*1.2</f>
        <v>562.79999999999995</v>
      </c>
    </row>
    <row r="28" spans="1:19" s="10" customFormat="1" x14ac:dyDescent="0.25">
      <c r="C28" s="68" t="s">
        <v>75</v>
      </c>
      <c r="D28" s="68"/>
      <c r="F28" s="53" t="s">
        <v>85</v>
      </c>
      <c r="G28" s="53">
        <f>SUM(G26:G27)</f>
        <v>628</v>
      </c>
    </row>
    <row r="29" spans="1:19" s="10" customFormat="1" x14ac:dyDescent="0.25">
      <c r="C29" s="68" t="s">
        <v>1</v>
      </c>
      <c r="D29" s="68"/>
      <c r="F29" s="53" t="s">
        <v>72</v>
      </c>
      <c r="G29" s="53"/>
      <c r="H29" s="10">
        <f>G29/G28</f>
        <v>0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B17" sqref="AB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2024-02-03T07:23:51Z</dcterms:modified>
</cp:coreProperties>
</file>