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orivali (West)\LOVELY RAJESH RASTOGI\"/>
    </mc:Choice>
  </mc:AlternateContent>
  <xr:revisionPtr revIDLastSave="0" documentId="13_ncr:1_{DE98B597-FE9B-4F97-BFE8-373C833DC296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1" i="4" l="1"/>
  <c r="Q9" i="4"/>
  <c r="C3" i="4"/>
  <c r="C4" i="4"/>
  <c r="C5" i="4"/>
  <c r="C6" i="4"/>
  <c r="C7" i="4"/>
  <c r="C8" i="4"/>
  <c r="C10" i="4"/>
  <c r="C12" i="4"/>
  <c r="C13" i="4"/>
  <c r="C14" i="4"/>
  <c r="C15" i="4"/>
  <c r="C2" i="4"/>
  <c r="U10" i="4" l="1"/>
  <c r="T10" i="4"/>
  <c r="U9" i="4"/>
  <c r="T9" i="4"/>
  <c r="P9" i="4"/>
  <c r="Q32" i="4"/>
  <c r="Q39" i="4"/>
  <c r="Q38" i="4"/>
  <c r="Q37" i="4"/>
  <c r="Q36" i="4"/>
  <c r="Q35" i="4"/>
  <c r="Q33" i="4"/>
  <c r="Q31" i="4"/>
  <c r="Q30" i="4"/>
  <c r="Q29" i="4"/>
  <c r="Q28" i="4"/>
  <c r="Q27" i="4"/>
  <c r="Q26" i="4"/>
  <c r="Q25" i="4"/>
  <c r="Q24" i="4"/>
  <c r="Q23" i="4"/>
  <c r="Q22" i="4"/>
  <c r="U6" i="4" l="1"/>
  <c r="T6" i="4"/>
  <c r="Q6" i="4"/>
  <c r="S6" i="4"/>
  <c r="U5" i="4"/>
  <c r="T5" i="4"/>
  <c r="Q5" i="4"/>
  <c r="S5" i="4"/>
  <c r="U4" i="4"/>
  <c r="T4" i="4"/>
  <c r="Q4" i="4"/>
  <c r="U3" i="4"/>
  <c r="T3" i="4"/>
  <c r="Q3" i="4"/>
  <c r="S3" i="4"/>
  <c r="H27" i="4" l="1"/>
  <c r="H25" i="4"/>
  <c r="I24" i="4"/>
  <c r="I23" i="4"/>
  <c r="I22" i="4"/>
  <c r="I21" i="4"/>
  <c r="I20" i="4"/>
  <c r="Q12" i="4" l="1"/>
  <c r="P12" i="4"/>
  <c r="P10" i="4"/>
  <c r="P8" i="4"/>
  <c r="P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C11" i="4" s="1"/>
  <c r="A11" i="4"/>
  <c r="B10" i="4"/>
  <c r="A10" i="4"/>
  <c r="B9" i="4"/>
  <c r="C9" i="4" s="1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<sst xmlns="http://schemas.openxmlformats.org/spreadsheetml/2006/main" count="27" uniqueCount="24">
  <si>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</si>
  <si>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</si>
  <si>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</si>
  <si>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</si>
  <si>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</si>
  <si>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</si>
  <si>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</si>
  <si>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</si>
  <si>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</si>
  <si>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</si>
  <si>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</si>
  <si>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</si>
  <si>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</si>
  <si>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205, 2nd Floor, QUEENS TOWER, Village - Achole, Taluka - Vasai</t>
  </si>
  <si>
    <t>ca</t>
  </si>
  <si>
    <t>poc. Terr</t>
  </si>
  <si>
    <t>40% terr</t>
  </si>
  <si>
    <t>total</t>
  </si>
  <si>
    <t>rate</t>
  </si>
  <si>
    <t>fmv</t>
  </si>
  <si>
    <t>encl bal</t>
  </si>
  <si>
    <t>cb</t>
  </si>
  <si>
    <t>draft agreemetn  - 41.28 lakhs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</si>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</sst>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47</xdr:row>
      <xdr:rowOff>86923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5311E6-0277-4A56-B6D5-B056F0FF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5832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410823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9FF31E-9602-4D06-8199-A70153B7D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45223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48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F6BF79-BC7C-4C6C-B036-1C1D6E474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143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44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5A0F4A-456D-40B6-9603-48173858A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286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A1CAC8-1A27-4CEC-810A-7FC355DF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C4ED00-D5A9-48DE-BC77-9002D17D4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458455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97992C-5224-4A80-8EE8-E987AA20D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92855" cy="90214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563245</xdr:colOff>
      <xdr:row>45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586036-3F17-46FF-900D-21B1A82F7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97645" cy="84212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2F6C41-E51F-4F9D-9D55-D90F6D6B8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515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0A1892-16CB-4BCB-BB18-E754CAA25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"/>
  <sheetViews>
    <sheetView tabSelected="1" zoomScaleNormal="100" workbookViewId="0">
      <selection activeCell="R29" sqref="R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1.710937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599</v>
      </c>
      <c r="C2" s="4">
        <f>B2*1.1</f>
        <v>658.90000000000009</v>
      </c>
      <c r="D2" s="4">
        <f t="shared" ref="D2:D13" si="2">C2*1.2</f>
        <v>790.68000000000006</v>
      </c>
      <c r="E2" s="5">
        <f t="shared" ref="E2:E13" si="3">R2</f>
        <v>3920000</v>
      </c>
      <c r="F2" s="10">
        <f t="shared" ref="F2:F13" si="4">ROUND((E2/B2),0)</f>
        <v>6544</v>
      </c>
      <c r="G2" s="10">
        <f t="shared" ref="G2:G13" si="5">ROUND((E2/C2),0)</f>
        <v>5949</v>
      </c>
      <c r="H2" s="10">
        <f t="shared" ref="H2:H13" si="6">ROUND((E2/D2),0)</f>
        <v>4958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599</v>
      </c>
      <c r="R2" s="2">
        <v>3920000</v>
      </c>
      <c r="S2" s="8"/>
      <c r="T2" s="8"/>
    </row>
    <row r="3" spans="1:21" x14ac:dyDescent="0.25">
      <c r="A3" s="4">
        <f t="shared" si="0"/>
        <v>0</v>
      </c>
      <c r="B3" s="4">
        <f t="shared" si="1"/>
        <v>376.41708000000006</v>
      </c>
      <c r="C3" s="4">
        <f t="shared" ref="C3:C15" si="9">B3*1.1</f>
        <v>414.05878800000011</v>
      </c>
      <c r="D3" s="4">
        <f t="shared" si="2"/>
        <v>496.87054560000013</v>
      </c>
      <c r="E3" s="5">
        <f t="shared" si="3"/>
        <v>3270000</v>
      </c>
      <c r="F3" s="10">
        <f t="shared" si="4"/>
        <v>8687</v>
      </c>
      <c r="G3" s="10">
        <f t="shared" si="5"/>
        <v>7897</v>
      </c>
      <c r="H3" s="10">
        <f t="shared" si="6"/>
        <v>6581</v>
      </c>
      <c r="I3" s="4" t="e">
        <f>#REF!</f>
        <v>#REF!</v>
      </c>
      <c r="J3" s="4">
        <f t="shared" si="7"/>
        <v>34.970000000000006</v>
      </c>
      <c r="O3">
        <v>0</v>
      </c>
      <c r="P3">
        <f t="shared" si="8"/>
        <v>0</v>
      </c>
      <c r="Q3">
        <f>S3*10.764</f>
        <v>376.41708000000006</v>
      </c>
      <c r="R3" s="2">
        <v>3270000</v>
      </c>
      <c r="S3" s="8">
        <f>28.09+5.5+1.38</f>
        <v>34.970000000000006</v>
      </c>
      <c r="T3" s="16">
        <f>R3+228900+30000</f>
        <v>3528900</v>
      </c>
      <c r="U3">
        <f>T3/Q3</f>
        <v>9374.9731016456517</v>
      </c>
    </row>
    <row r="4" spans="1:21" x14ac:dyDescent="0.25">
      <c r="A4" s="4">
        <f t="shared" si="0"/>
        <v>0</v>
      </c>
      <c r="B4" s="4">
        <f t="shared" si="1"/>
        <v>389.33388000000002</v>
      </c>
      <c r="C4" s="4">
        <f t="shared" si="9"/>
        <v>428.26726800000006</v>
      </c>
      <c r="D4" s="4">
        <f t="shared" si="2"/>
        <v>513.92072160000009</v>
      </c>
      <c r="E4" s="5">
        <f t="shared" si="3"/>
        <v>3000000</v>
      </c>
      <c r="F4" s="10">
        <f t="shared" si="4"/>
        <v>7705</v>
      </c>
      <c r="G4" s="10">
        <f t="shared" si="5"/>
        <v>7005</v>
      </c>
      <c r="H4" s="10">
        <f t="shared" si="6"/>
        <v>5837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>36.17*10.764</f>
        <v>389.33388000000002</v>
      </c>
      <c r="R4" s="2">
        <v>3000000</v>
      </c>
      <c r="S4" s="8"/>
      <c r="T4" s="16">
        <f>R4+210000+30000</f>
        <v>3240000</v>
      </c>
      <c r="U4">
        <f>T4/Q4</f>
        <v>8321.906123350991</v>
      </c>
    </row>
    <row r="5" spans="1:21" x14ac:dyDescent="0.25">
      <c r="A5" s="4">
        <f t="shared" si="0"/>
        <v>0</v>
      </c>
      <c r="B5" s="4">
        <f t="shared" si="1"/>
        <v>400.959</v>
      </c>
      <c r="C5" s="4">
        <f t="shared" si="9"/>
        <v>441.05490000000003</v>
      </c>
      <c r="D5" s="4">
        <f t="shared" si="2"/>
        <v>529.26588000000004</v>
      </c>
      <c r="E5" s="5">
        <f t="shared" si="3"/>
        <v>3500000</v>
      </c>
      <c r="F5" s="15">
        <f t="shared" si="4"/>
        <v>8729</v>
      </c>
      <c r="G5" s="10">
        <f t="shared" si="5"/>
        <v>7936</v>
      </c>
      <c r="H5" s="10">
        <f t="shared" si="6"/>
        <v>6613</v>
      </c>
      <c r="I5" s="4" t="e">
        <f>#REF!</f>
        <v>#REF!</v>
      </c>
      <c r="J5" s="4">
        <f t="shared" si="7"/>
        <v>37.25</v>
      </c>
      <c r="O5">
        <v>0</v>
      </c>
      <c r="P5">
        <f t="shared" si="8"/>
        <v>0</v>
      </c>
      <c r="Q5">
        <f>S5*10.764</f>
        <v>400.959</v>
      </c>
      <c r="R5" s="2">
        <v>3500000</v>
      </c>
      <c r="S5" s="8">
        <f>36.17+1.08</f>
        <v>37.25</v>
      </c>
      <c r="T5" s="16">
        <f>R5+245000+30000</f>
        <v>3775000</v>
      </c>
      <c r="U5">
        <f>T5/Q5</f>
        <v>9414.9277108133247</v>
      </c>
    </row>
    <row r="6" spans="1:21" x14ac:dyDescent="0.25">
      <c r="A6" s="4">
        <f t="shared" si="0"/>
        <v>0</v>
      </c>
      <c r="B6" s="4">
        <f t="shared" si="1"/>
        <v>500.52599999999995</v>
      </c>
      <c r="C6" s="4">
        <f t="shared" si="9"/>
        <v>550.57859999999994</v>
      </c>
      <c r="D6" s="4">
        <f t="shared" si="2"/>
        <v>660.69431999999995</v>
      </c>
      <c r="E6" s="5">
        <f t="shared" si="3"/>
        <v>6250000</v>
      </c>
      <c r="F6" s="10">
        <f t="shared" si="4"/>
        <v>12487</v>
      </c>
      <c r="G6" s="10">
        <f t="shared" si="5"/>
        <v>11352</v>
      </c>
      <c r="H6" s="10">
        <f t="shared" si="6"/>
        <v>9460</v>
      </c>
      <c r="I6" s="4" t="e">
        <f>#REF!</f>
        <v>#REF!</v>
      </c>
      <c r="J6" s="4">
        <f t="shared" si="7"/>
        <v>46.5</v>
      </c>
      <c r="O6">
        <v>0</v>
      </c>
      <c r="P6">
        <f t="shared" si="8"/>
        <v>0</v>
      </c>
      <c r="Q6">
        <f>S6*10.764</f>
        <v>500.52599999999995</v>
      </c>
      <c r="R6" s="2">
        <v>6250000</v>
      </c>
      <c r="S6" s="8">
        <f>38.25+8.25</f>
        <v>46.5</v>
      </c>
      <c r="T6" s="16">
        <f>R6+437500+30000</f>
        <v>6717500</v>
      </c>
      <c r="U6">
        <f>T6/Q6</f>
        <v>13420.881232942946</v>
      </c>
    </row>
    <row r="7" spans="1:21" x14ac:dyDescent="0.25">
      <c r="A7" s="4">
        <f t="shared" si="0"/>
        <v>0</v>
      </c>
      <c r="B7" s="4">
        <f t="shared" si="1"/>
        <v>378</v>
      </c>
      <c r="C7" s="4">
        <f t="shared" si="9"/>
        <v>415.8</v>
      </c>
      <c r="D7" s="4">
        <f t="shared" si="2"/>
        <v>498.96</v>
      </c>
      <c r="E7" s="5">
        <f t="shared" si="3"/>
        <v>4125000</v>
      </c>
      <c r="F7" s="15">
        <f t="shared" si="4"/>
        <v>10913</v>
      </c>
      <c r="G7" s="10">
        <f t="shared" si="5"/>
        <v>9921</v>
      </c>
      <c r="H7" s="10">
        <f t="shared" si="6"/>
        <v>8267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378</v>
      </c>
      <c r="R7" s="2">
        <v>4125000</v>
      </c>
      <c r="S7" s="8"/>
      <c r="T7" s="8"/>
    </row>
    <row r="8" spans="1:21" x14ac:dyDescent="0.25">
      <c r="A8" s="4">
        <f t="shared" si="0"/>
        <v>0</v>
      </c>
      <c r="B8" s="4">
        <f t="shared" si="1"/>
        <v>598</v>
      </c>
      <c r="C8" s="4">
        <f t="shared" si="9"/>
        <v>657.80000000000007</v>
      </c>
      <c r="D8" s="4">
        <f t="shared" si="2"/>
        <v>789.36</v>
      </c>
      <c r="E8" s="5">
        <f t="shared" si="3"/>
        <v>5627000</v>
      </c>
      <c r="F8" s="10">
        <f t="shared" si="4"/>
        <v>9410</v>
      </c>
      <c r="G8" s="10">
        <f t="shared" si="5"/>
        <v>8554</v>
      </c>
      <c r="H8" s="10">
        <f t="shared" si="6"/>
        <v>7129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598</v>
      </c>
      <c r="R8" s="2">
        <v>5627000</v>
      </c>
      <c r="S8" s="8"/>
      <c r="T8" s="8"/>
    </row>
    <row r="9" spans="1:21" x14ac:dyDescent="0.25">
      <c r="A9" s="4">
        <f t="shared" si="0"/>
        <v>0</v>
      </c>
      <c r="B9" s="4">
        <f t="shared" si="1"/>
        <v>422.24236363636356</v>
      </c>
      <c r="C9" s="4">
        <f t="shared" si="9"/>
        <v>464.46659999999997</v>
      </c>
      <c r="D9" s="4">
        <f t="shared" si="2"/>
        <v>557.35991999999999</v>
      </c>
      <c r="E9" s="5">
        <f t="shared" si="3"/>
        <v>3500000</v>
      </c>
      <c r="F9" s="10">
        <f t="shared" si="4"/>
        <v>8289</v>
      </c>
      <c r="G9" s="10">
        <f t="shared" si="5"/>
        <v>7536</v>
      </c>
      <c r="H9" s="10">
        <f t="shared" si="6"/>
        <v>6280</v>
      </c>
      <c r="I9" s="4" t="e">
        <f>#REF!</f>
        <v>#REF!</v>
      </c>
      <c r="J9" s="4">
        <f t="shared" si="7"/>
        <v>0</v>
      </c>
      <c r="O9">
        <v>0</v>
      </c>
      <c r="P9">
        <f>43.15*10.764</f>
        <v>464.46659999999997</v>
      </c>
      <c r="Q9">
        <f>P9/1.1</f>
        <v>422.24236363636356</v>
      </c>
      <c r="R9" s="2">
        <v>3500000</v>
      </c>
      <c r="S9" s="16"/>
      <c r="T9" s="16">
        <f>R9+245000+30000</f>
        <v>3775000</v>
      </c>
      <c r="U9">
        <f>T9/Q9</f>
        <v>8940.3629884258644</v>
      </c>
    </row>
    <row r="10" spans="1:21" x14ac:dyDescent="0.25">
      <c r="A10" s="4">
        <f t="shared" si="0"/>
        <v>0</v>
      </c>
      <c r="B10" s="4">
        <f t="shared" si="1"/>
        <v>387</v>
      </c>
      <c r="C10" s="4">
        <f t="shared" si="9"/>
        <v>425.70000000000005</v>
      </c>
      <c r="D10" s="4">
        <f t="shared" si="2"/>
        <v>510.84000000000003</v>
      </c>
      <c r="E10" s="5">
        <f t="shared" si="3"/>
        <v>3600000</v>
      </c>
      <c r="F10" s="15">
        <f t="shared" si="4"/>
        <v>9302</v>
      </c>
      <c r="G10" s="10">
        <f t="shared" si="5"/>
        <v>8457</v>
      </c>
      <c r="H10" s="10">
        <f t="shared" si="6"/>
        <v>7047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387</v>
      </c>
      <c r="R10" s="2">
        <v>3600000</v>
      </c>
      <c r="S10" s="8"/>
      <c r="T10" s="16">
        <f>R10+252000+30000</f>
        <v>3882000</v>
      </c>
      <c r="U10" s="11">
        <f>T10/Q10</f>
        <v>10031.007751937985</v>
      </c>
    </row>
    <row r="11" spans="1:21" x14ac:dyDescent="0.25">
      <c r="A11" s="4">
        <f t="shared" si="0"/>
        <v>0</v>
      </c>
      <c r="B11" s="4">
        <f t="shared" si="1"/>
        <v>575.45454545454538</v>
      </c>
      <c r="C11" s="4">
        <f t="shared" si="9"/>
        <v>633</v>
      </c>
      <c r="D11" s="4">
        <f t="shared" si="2"/>
        <v>759.6</v>
      </c>
      <c r="E11" s="5">
        <f t="shared" si="3"/>
        <v>5800000</v>
      </c>
      <c r="F11" s="15">
        <f t="shared" si="4"/>
        <v>10079</v>
      </c>
      <c r="G11" s="10">
        <f t="shared" si="5"/>
        <v>9163</v>
      </c>
      <c r="H11" s="10">
        <f t="shared" si="6"/>
        <v>7636</v>
      </c>
      <c r="I11" s="4" t="e">
        <f>#REF!</f>
        <v>#REF!</v>
      </c>
      <c r="J11" s="4">
        <f t="shared" si="7"/>
        <v>0</v>
      </c>
      <c r="O11">
        <v>0</v>
      </c>
      <c r="P11">
        <v>633</v>
      </c>
      <c r="Q11">
        <f>P11/1.1</f>
        <v>575.45454545454538</v>
      </c>
      <c r="R11" s="2">
        <v>5800000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9:Q12" si="10">P12/1.2</f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20" spans="7:24" x14ac:dyDescent="0.25">
      <c r="G20" t="s">
        <v>14</v>
      </c>
      <c r="H20">
        <v>302</v>
      </c>
      <c r="I20">
        <f>28.09*10.764</f>
        <v>302.36075999999997</v>
      </c>
    </row>
    <row r="21" spans="7:24" x14ac:dyDescent="0.25">
      <c r="G21" t="s">
        <v>15</v>
      </c>
      <c r="H21">
        <v>187</v>
      </c>
      <c r="I21">
        <f>17.44*10.764</f>
        <v>187.72416000000001</v>
      </c>
      <c r="O21" t="s">
        <v>23</v>
      </c>
    </row>
    <row r="22" spans="7:24" x14ac:dyDescent="0.25">
      <c r="G22" s="6" t="s">
        <v>16</v>
      </c>
      <c r="H22" s="6">
        <v>75</v>
      </c>
      <c r="I22">
        <f>I21*40%</f>
        <v>75.089664000000013</v>
      </c>
      <c r="O22">
        <v>9</v>
      </c>
      <c r="P22">
        <v>10</v>
      </c>
      <c r="Q22">
        <f>P22*O22</f>
        <v>90</v>
      </c>
    </row>
    <row r="23" spans="7:24" x14ac:dyDescent="0.25">
      <c r="G23" s="6" t="s">
        <v>20</v>
      </c>
      <c r="H23" s="6">
        <v>59</v>
      </c>
      <c r="I23">
        <f>5.5*10.764</f>
        <v>59.201999999999998</v>
      </c>
      <c r="O23">
        <v>5.3</v>
      </c>
      <c r="P23">
        <v>1.9</v>
      </c>
      <c r="Q23">
        <f t="shared" ref="Q23:Q39" si="21">P23*O23</f>
        <v>10.069999999999999</v>
      </c>
    </row>
    <row r="24" spans="7:24" x14ac:dyDescent="0.25">
      <c r="G24" s="6" t="s">
        <v>21</v>
      </c>
      <c r="H24" s="6">
        <v>15</v>
      </c>
      <c r="I24">
        <f>1.38*10.764</f>
        <v>14.854319999999998</v>
      </c>
      <c r="O24">
        <v>6.3</v>
      </c>
      <c r="P24">
        <v>4.0999999999999996</v>
      </c>
      <c r="Q24">
        <f t="shared" si="21"/>
        <v>25.83</v>
      </c>
    </row>
    <row r="25" spans="7:24" x14ac:dyDescent="0.25">
      <c r="G25" t="s">
        <v>17</v>
      </c>
      <c r="H25">
        <f>H24+H23+H22+H20</f>
        <v>451</v>
      </c>
      <c r="O25">
        <v>4.2</v>
      </c>
      <c r="P25">
        <v>10.199999999999999</v>
      </c>
      <c r="Q25">
        <f t="shared" si="21"/>
        <v>42.839999999999996</v>
      </c>
    </row>
    <row r="26" spans="7:24" x14ac:dyDescent="0.25">
      <c r="G26" t="s">
        <v>18</v>
      </c>
      <c r="H26" s="6">
        <v>10500</v>
      </c>
      <c r="O26">
        <v>7.2</v>
      </c>
      <c r="P26" s="11">
        <v>10</v>
      </c>
      <c r="Q26">
        <f t="shared" si="21"/>
        <v>72</v>
      </c>
      <c r="R26" s="13"/>
      <c r="T26" s="11"/>
      <c r="U26" s="11"/>
      <c r="V26" s="11"/>
      <c r="W26" s="11"/>
      <c r="X26" s="11"/>
    </row>
    <row r="27" spans="7:24" x14ac:dyDescent="0.25">
      <c r="G27" t="s">
        <v>19</v>
      </c>
      <c r="H27">
        <f>H26*H25</f>
        <v>4735500</v>
      </c>
      <c r="O27">
        <v>4.2</v>
      </c>
      <c r="P27" s="11">
        <v>7.2</v>
      </c>
      <c r="Q27">
        <f t="shared" si="21"/>
        <v>30.240000000000002</v>
      </c>
      <c r="R27" s="14"/>
      <c r="T27" s="14"/>
      <c r="U27" s="14"/>
      <c r="V27" s="11"/>
      <c r="W27" s="11"/>
      <c r="X27" s="11"/>
    </row>
    <row r="28" spans="7:24" x14ac:dyDescent="0.25">
      <c r="O28">
        <v>4.0999999999999996</v>
      </c>
      <c r="P28" s="11">
        <v>0.9</v>
      </c>
      <c r="Q28">
        <f t="shared" si="21"/>
        <v>3.69</v>
      </c>
      <c r="R28" s="11"/>
      <c r="T28" s="11"/>
      <c r="U28" s="11"/>
      <c r="V28" s="11"/>
      <c r="W28" s="11"/>
      <c r="X28" s="11"/>
    </row>
    <row r="29" spans="7:24" x14ac:dyDescent="0.25">
      <c r="O29">
        <v>6.6</v>
      </c>
      <c r="P29" s="11">
        <v>4.2</v>
      </c>
      <c r="Q29">
        <f t="shared" si="21"/>
        <v>27.72</v>
      </c>
      <c r="R29" s="11"/>
      <c r="T29" s="11"/>
      <c r="U29" s="11"/>
      <c r="V29" s="11"/>
      <c r="W29" s="11"/>
      <c r="X29" s="11"/>
    </row>
    <row r="30" spans="7:24" x14ac:dyDescent="0.25">
      <c r="G30" t="s">
        <v>22</v>
      </c>
      <c r="O30">
        <v>9</v>
      </c>
      <c r="P30" s="11">
        <v>14.6</v>
      </c>
      <c r="Q30">
        <f t="shared" si="21"/>
        <v>131.4</v>
      </c>
      <c r="R30" s="12"/>
      <c r="T30" s="12"/>
      <c r="U30" s="12"/>
      <c r="V30" s="11"/>
      <c r="W30" s="11"/>
      <c r="X30" s="11"/>
    </row>
    <row r="31" spans="7:24" x14ac:dyDescent="0.25">
      <c r="O31">
        <v>7.2</v>
      </c>
      <c r="P31" s="11">
        <v>8.3000000000000007</v>
      </c>
      <c r="Q31">
        <f t="shared" si="21"/>
        <v>59.760000000000005</v>
      </c>
      <c r="R31" s="11"/>
      <c r="T31" s="11"/>
      <c r="U31" s="11"/>
      <c r="V31" s="11"/>
      <c r="W31" s="11"/>
      <c r="X31" s="11"/>
    </row>
    <row r="32" spans="7:24" x14ac:dyDescent="0.25">
      <c r="P32" s="11"/>
      <c r="Q32">
        <f>SUM(Q22:Q31)</f>
        <v>493.54999999999995</v>
      </c>
      <c r="R32" s="11"/>
      <c r="T32" s="11"/>
      <c r="U32" s="11"/>
      <c r="V32" s="11"/>
      <c r="W32" s="11"/>
      <c r="X32" s="11"/>
    </row>
    <row r="33" spans="16:24" x14ac:dyDescent="0.25">
      <c r="P33" s="11"/>
      <c r="Q33">
        <f t="shared" si="21"/>
        <v>0</v>
      </c>
      <c r="R33" s="11"/>
      <c r="T33" s="11"/>
      <c r="U33" s="11"/>
      <c r="V33" s="11"/>
      <c r="W33" s="11"/>
      <c r="X33" s="11"/>
    </row>
    <row r="34" spans="16:24" x14ac:dyDescent="0.25">
      <c r="P34" s="11"/>
      <c r="R34" s="11"/>
      <c r="S34" s="6"/>
      <c r="T34" s="11"/>
      <c r="U34" s="11"/>
      <c r="V34" s="11"/>
      <c r="W34" s="11"/>
      <c r="X34" s="11"/>
    </row>
    <row r="35" spans="16:24" x14ac:dyDescent="0.25">
      <c r="P35" s="11"/>
      <c r="Q35">
        <f t="shared" si="21"/>
        <v>0</v>
      </c>
      <c r="R35" s="11"/>
      <c r="S35" s="6"/>
      <c r="T35" s="11"/>
      <c r="U35" s="11"/>
      <c r="V35" s="11"/>
      <c r="W35" s="11"/>
      <c r="X35" s="11"/>
    </row>
    <row r="36" spans="16:24" x14ac:dyDescent="0.25">
      <c r="Q36">
        <f t="shared" si="21"/>
        <v>0</v>
      </c>
      <c r="R36" s="11"/>
    </row>
    <row r="37" spans="16:24" x14ac:dyDescent="0.25">
      <c r="Q37">
        <f t="shared" si="21"/>
        <v>0</v>
      </c>
      <c r="R37" s="11"/>
      <c r="T37" s="6"/>
    </row>
    <row r="38" spans="16:24" x14ac:dyDescent="0.25">
      <c r="P38" s="11"/>
      <c r="Q38">
        <f t="shared" si="21"/>
        <v>0</v>
      </c>
      <c r="R38" s="11"/>
      <c r="S38" s="6"/>
    </row>
    <row r="39" spans="16:24" x14ac:dyDescent="0.25">
      <c r="Q39">
        <f t="shared" si="21"/>
        <v>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" zoomScale="85" zoomScaleNormal="85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2024-08-20T09:12:42Z</dcterms:modified>
</cp:coreProperties>
</file>