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Charkop Branch P F Office\Rajani Rajendra Shinde\"/>
    </mc:Choice>
  </mc:AlternateContent>
  <xr:revisionPtr revIDLastSave="0" documentId="13_ncr:1_{E55C4C30-313E-453F-B050-5EB69321E3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1" sheetId="23" r:id="rId11"/>
    <sheet name="Sheet12" sheetId="24" r:id="rId12"/>
  </sheets>
  <calcPr calcId="191029"/>
</workbook>
</file>

<file path=xl/calcChain.xml><?xml version="1.0" encoding="utf-8"?>
<calcChain xmlns="http://schemas.openxmlformats.org/spreadsheetml/2006/main">
  <c r="P9" i="4" l="1"/>
  <c r="C2" i="4"/>
  <c r="C3" i="4"/>
  <c r="C4" i="4"/>
  <c r="C5" i="4"/>
  <c r="C6" i="4"/>
  <c r="C7" i="4"/>
  <c r="C8" i="4"/>
  <c r="C10" i="4"/>
  <c r="C11" i="4"/>
  <c r="C12" i="4"/>
  <c r="C13" i="4"/>
  <c r="C14" i="4"/>
  <c r="C15" i="4"/>
  <c r="P22" i="4" l="1"/>
  <c r="P23" i="4" s="1"/>
  <c r="T8" i="4" l="1"/>
  <c r="T7" i="4"/>
  <c r="Q7" i="4"/>
  <c r="P7" i="4"/>
  <c r="J23" i="4"/>
  <c r="H20" i="4" l="1"/>
  <c r="Q12" i="4" l="1"/>
  <c r="P12" i="4"/>
  <c r="P11" i="4"/>
  <c r="Q11" i="4" s="1"/>
  <c r="Q10" i="4"/>
  <c r="P10" i="4"/>
  <c r="Q9" i="4"/>
  <c r="P6" i="4"/>
  <c r="P5" i="4"/>
  <c r="Q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<sst xmlns="http://schemas.openxmlformats.org/spreadsheetml/2006/main" count="26" uniqueCount="23">
  <si>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</si>
  <si>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</si>
  <si>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</si>
  <si>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</si>
  <si>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</si>
  <si>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</si>
  <si>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</si>
  <si>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</si>
  <si>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</si>
  <si>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</si>
  <si>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</si>
  <si>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 xml:space="preserve"> Flat No. 102, 1st Floor, Wing - B, Charkop Mew Life CHSL, Plot No. 3, Sector 1, Village - Charkop, Kandiwali West, </t>
  </si>
  <si>
    <t>bua</t>
  </si>
  <si>
    <t>rate</t>
  </si>
  <si>
    <t>fmv</t>
  </si>
  <si>
    <t>allotment ltr = 1994</t>
  </si>
  <si>
    <t>oc - 2007</t>
  </si>
  <si>
    <t>mca</t>
  </si>
  <si>
    <t>18000 to 20000 on ca</t>
  </si>
  <si>
    <t>27.06.24</t>
  </si>
  <si>
    <t>Built up area (48%)</t>
  </si>
  <si>
    <t>24.06.24</t>
  </si>
  <si>
    <t>Rate on Built up  area (48%)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</si>
</sst>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0" fontId="1" fillId="2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A8366-54DB-435C-8DC4-C9835F31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B0287-9C30-4DDC-ADC7-CFBFA089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17D2B-3C0D-4636-9222-5CFDFE5A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46</xdr:row>
      <xdr:rowOff>20203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5A771-6993-4513-8F47-304830E6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544192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5BC97-1CB9-4087-86EC-50DB3DB5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7859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23764-EC81-42F0-B7F0-4998458C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286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083370-F141-4B6C-80D3-9077D296A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1" sqref="E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85546875" customWidth="1"/>
    <col min="17" max="17" width="10.7109375" customWidth="1"/>
    <col min="18" max="18" width="16" customWidth="1"/>
    <col min="19" max="19" width="13.28515625" customWidth="1"/>
    <col min="20" max="20" width="13.42578125" bestFit="1" customWidth="1"/>
  </cols>
  <sheetData>
    <row r="1" spans="1:20" s="1" customFormat="1" ht="60" x14ac:dyDescent="0.25">
      <c r="A1" s="3" t="s">
        <v>0</v>
      </c>
      <c r="B1" s="3" t="s">
        <v>6</v>
      </c>
      <c r="C1" s="17" t="s">
        <v>20</v>
      </c>
      <c r="D1" s="3" t="s">
        <v>9</v>
      </c>
      <c r="E1" s="3" t="s">
        <v>1</v>
      </c>
      <c r="F1" s="9" t="s">
        <v>8</v>
      </c>
      <c r="G1" s="17" t="s">
        <v>22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B2*1.48</f>
        <v>1110</v>
      </c>
      <c r="D2" s="4">
        <f t="shared" ref="D2:D13" si="2">C2*1.2</f>
        <v>1332</v>
      </c>
      <c r="E2" s="5">
        <f t="shared" ref="E2:E13" si="3">R2</f>
        <v>14000000</v>
      </c>
      <c r="F2" s="10">
        <f t="shared" ref="F2:F13" si="4">ROUND((E2/B2),0)</f>
        <v>18667</v>
      </c>
      <c r="G2" s="10">
        <f t="shared" ref="G2:G13" si="5">ROUND((E2/C2),0)</f>
        <v>12613</v>
      </c>
      <c r="H2" s="10">
        <f t="shared" ref="H2:H13" si="6">ROUND((E2/D2),0)</f>
        <v>10511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750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805</v>
      </c>
      <c r="C3" s="4">
        <f t="shared" ref="C3:C15" si="9">B3*1.48</f>
        <v>1191.4000000000001</v>
      </c>
      <c r="D3" s="4">
        <f t="shared" si="2"/>
        <v>1429.68</v>
      </c>
      <c r="E3" s="5">
        <f t="shared" si="3"/>
        <v>17500000</v>
      </c>
      <c r="F3" s="10">
        <f t="shared" si="4"/>
        <v>21739</v>
      </c>
      <c r="G3" s="15">
        <f t="shared" si="5"/>
        <v>14689</v>
      </c>
      <c r="H3" s="15">
        <f t="shared" si="6"/>
        <v>12241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805</v>
      </c>
      <c r="R3" s="2">
        <v>17500000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741.66666666666674</v>
      </c>
      <c r="C4" s="4">
        <f t="shared" si="9"/>
        <v>1097.6666666666667</v>
      </c>
      <c r="D4" s="4">
        <f t="shared" si="2"/>
        <v>1317.2</v>
      </c>
      <c r="E4" s="5">
        <f t="shared" si="3"/>
        <v>16000000</v>
      </c>
      <c r="F4" s="10">
        <f t="shared" si="4"/>
        <v>21573</v>
      </c>
      <c r="G4" s="15">
        <f t="shared" si="5"/>
        <v>14576</v>
      </c>
      <c r="H4" s="10">
        <f t="shared" si="6"/>
        <v>12147</v>
      </c>
      <c r="I4" s="4" t="e">
        <f>#REF!</f>
        <v>#REF!</v>
      </c>
      <c r="J4" s="4">
        <f t="shared" si="7"/>
        <v>0</v>
      </c>
      <c r="O4">
        <v>0</v>
      </c>
      <c r="P4">
        <v>890</v>
      </c>
      <c r="Q4">
        <f t="shared" ref="Q4:Q12" si="10">P4/1.2</f>
        <v>741.66666666666674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710</v>
      </c>
      <c r="C5" s="4">
        <f t="shared" si="9"/>
        <v>1050.8</v>
      </c>
      <c r="D5" s="4">
        <f t="shared" si="2"/>
        <v>1260.9599999999998</v>
      </c>
      <c r="E5" s="5">
        <f t="shared" si="3"/>
        <v>17000000</v>
      </c>
      <c r="F5" s="10">
        <f t="shared" si="4"/>
        <v>23944</v>
      </c>
      <c r="G5" s="10">
        <f t="shared" si="5"/>
        <v>16178</v>
      </c>
      <c r="H5" s="10">
        <f t="shared" si="6"/>
        <v>13482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710</v>
      </c>
      <c r="R5" s="2">
        <v>17000000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580</v>
      </c>
      <c r="C6" s="4">
        <f t="shared" si="9"/>
        <v>858.4</v>
      </c>
      <c r="D6" s="4">
        <f t="shared" si="2"/>
        <v>1030.08</v>
      </c>
      <c r="E6" s="5">
        <f t="shared" si="3"/>
        <v>12500000</v>
      </c>
      <c r="F6" s="10">
        <f t="shared" si="4"/>
        <v>21552</v>
      </c>
      <c r="G6" s="15">
        <f t="shared" si="5"/>
        <v>14562</v>
      </c>
      <c r="H6" s="15">
        <f t="shared" si="6"/>
        <v>12135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580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650.23529999999994</v>
      </c>
      <c r="C7" s="4">
        <f t="shared" si="9"/>
        <v>962.34824399999991</v>
      </c>
      <c r="D7" s="4">
        <f t="shared" si="2"/>
        <v>1154.8178927999998</v>
      </c>
      <c r="E7" s="5">
        <f t="shared" si="3"/>
        <v>12000000</v>
      </c>
      <c r="F7" s="10">
        <f t="shared" si="4"/>
        <v>18455</v>
      </c>
      <c r="G7" s="15">
        <f t="shared" si="5"/>
        <v>12469</v>
      </c>
      <c r="H7" s="15">
        <f t="shared" si="6"/>
        <v>10391</v>
      </c>
      <c r="I7" s="4" t="e">
        <f>#REF!</f>
        <v>#REF!</v>
      </c>
      <c r="J7" s="4" t="str">
        <f t="shared" si="7"/>
        <v>27.06.24</v>
      </c>
      <c r="O7">
        <v>0</v>
      </c>
      <c r="P7">
        <f>72.49*10.764</f>
        <v>780.28235999999993</v>
      </c>
      <c r="Q7">
        <f>P7/1.2</f>
        <v>650.23529999999994</v>
      </c>
      <c r="R7" s="2">
        <v>12000000</v>
      </c>
      <c r="S7" s="8" t="s">
        <v>19</v>
      </c>
      <c r="T7" s="16">
        <f>R7+720000+30000</f>
        <v>12750000</v>
      </c>
    </row>
    <row r="8" spans="1:20" x14ac:dyDescent="0.25">
      <c r="A8" s="4">
        <f t="shared" si="0"/>
        <v>0</v>
      </c>
      <c r="B8" s="4">
        <f t="shared" si="1"/>
        <v>634</v>
      </c>
      <c r="C8" s="4">
        <f t="shared" si="9"/>
        <v>938.31999999999994</v>
      </c>
      <c r="D8" s="4">
        <f t="shared" si="2"/>
        <v>1125.9839999999999</v>
      </c>
      <c r="E8" s="5">
        <f t="shared" si="3"/>
        <v>10000000</v>
      </c>
      <c r="F8" s="10">
        <f t="shared" si="4"/>
        <v>15773</v>
      </c>
      <c r="G8" s="15">
        <f t="shared" si="5"/>
        <v>10657</v>
      </c>
      <c r="H8" s="15">
        <f t="shared" si="6"/>
        <v>8881</v>
      </c>
      <c r="I8" s="4" t="e">
        <f>#REF!</f>
        <v>#REF!</v>
      </c>
      <c r="J8" s="4" t="str">
        <f t="shared" si="7"/>
        <v>24.06.24</v>
      </c>
      <c r="O8">
        <v>0</v>
      </c>
      <c r="P8">
        <v>0</v>
      </c>
      <c r="Q8">
        <v>634</v>
      </c>
      <c r="R8" s="2">
        <v>10000000</v>
      </c>
      <c r="S8" s="8" t="s">
        <v>21</v>
      </c>
      <c r="T8" s="16">
        <f>R8+600000+30000</f>
        <v>10630000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11</v>
      </c>
    </row>
    <row r="18" spans="7:24" x14ac:dyDescent="0.25">
      <c r="G18" t="s">
        <v>12</v>
      </c>
      <c r="H18">
        <v>836</v>
      </c>
    </row>
    <row r="19" spans="7:24" x14ac:dyDescent="0.25">
      <c r="G19" t="s">
        <v>13</v>
      </c>
      <c r="H19">
        <v>12500</v>
      </c>
    </row>
    <row r="20" spans="7:24" x14ac:dyDescent="0.25">
      <c r="G20" t="s">
        <v>14</v>
      </c>
      <c r="H20">
        <f>H19*H18</f>
        <v>10450000</v>
      </c>
    </row>
    <row r="22" spans="7:24" x14ac:dyDescent="0.25">
      <c r="G22" s="6"/>
      <c r="H22" s="6"/>
      <c r="J22" t="s">
        <v>17</v>
      </c>
      <c r="N22">
        <v>566</v>
      </c>
      <c r="O22">
        <v>18500</v>
      </c>
      <c r="P22">
        <f>O22*N22</f>
        <v>10471000</v>
      </c>
    </row>
    <row r="23" spans="7:24" x14ac:dyDescent="0.25">
      <c r="J23">
        <f>H18/N22</f>
        <v>1.4770318021201414</v>
      </c>
      <c r="P23">
        <f>P22/836</f>
        <v>12525.11961722488</v>
      </c>
    </row>
    <row r="24" spans="7:24" x14ac:dyDescent="0.25">
      <c r="G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J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2024-08-20T10:53:17Z</dcterms:modified>
</cp:coreProperties>
</file>