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Kandivali (East)\Muhammad Diljan Khan\"/>
    </mc:Choice>
  </mc:AlternateContent>
  <xr:revisionPtr revIDLastSave="0" documentId="13_ncr:1_{BE13D609-3E07-4ACC-8506-04ABA1CEF3A1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0" i="4" l="1"/>
  <c r="T10" i="4"/>
  <c r="Q10" i="4"/>
  <c r="P10" i="4"/>
  <c r="I29" i="4"/>
  <c r="Q36" i="4" l="1"/>
  <c r="Q35" i="4"/>
  <c r="Q21" i="4"/>
  <c r="Q22" i="4"/>
  <c r="Q23" i="4"/>
  <c r="Q24" i="4"/>
  <c r="Q25" i="4"/>
  <c r="Q26" i="4"/>
  <c r="Q27" i="4"/>
  <c r="Q28" i="4"/>
  <c r="Q29" i="4"/>
  <c r="Q30" i="4"/>
  <c r="Q33" i="4" s="1"/>
  <c r="Q31" i="4"/>
  <c r="Q32" i="4"/>
  <c r="Q20" i="4"/>
  <c r="P9" i="4" l="1"/>
  <c r="U7" i="4"/>
  <c r="U8" i="4"/>
  <c r="T8" i="4"/>
  <c r="T7" i="4"/>
  <c r="P7" i="4"/>
  <c r="H21" i="4"/>
  <c r="I18" i="4"/>
  <c r="I19" i="4"/>
  <c r="H29" i="4"/>
  <c r="Q12" i="4" l="1"/>
  <c r="P12" i="4"/>
  <c r="P11" i="4"/>
  <c r="Q11" i="4" s="1"/>
  <c r="P8" i="4"/>
  <c r="Q7" i="4"/>
  <c r="P6" i="4"/>
  <c r="P5" i="4"/>
  <c r="P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<sst xmlns="http://schemas.openxmlformats.org/spreadsheetml/2006/main" count="32" uniqueCount="29">
  <si>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</si>
  <si>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</si>
  <si>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</si>
  <si>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</si>
  <si>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</si>
  <si>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</si>
  <si>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</si>
  <si>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</si>
  <si>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</si>
  <si>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</si>
  <si>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</si>
  <si>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</si>
  <si>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</si>
  <si>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803, 8th Floor, Wing - B, Sugra Park, Pathanwadi, Rani Sati Marg, Malad East,</t>
  </si>
  <si>
    <t>agreement - 25.07.2024</t>
  </si>
  <si>
    <t>av</t>
  </si>
  <si>
    <t>sd</t>
  </si>
  <si>
    <t>rd</t>
  </si>
  <si>
    <t>bua</t>
  </si>
  <si>
    <t>ca</t>
  </si>
  <si>
    <t>rate on ca</t>
  </si>
  <si>
    <t>fmv</t>
  </si>
  <si>
    <t>oc- 2015</t>
  </si>
  <si>
    <t>06.08.24</t>
  </si>
  <si>
    <t>05.04.24</t>
  </si>
  <si>
    <t>mca</t>
  </si>
  <si>
    <t>20000 to 24000 on ca</t>
  </si>
  <si>
    <t>1.05 to 1.10 - binu sir</t>
  </si>
  <si>
    <t>11.07.2024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</si>
</sst>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0" fillId="3" borderId="0" xfId="0" applyNumberForma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47</xdr:row>
      <xdr:rowOff>10712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EECDB-DFA2-4DCA-80B1-6CFA72274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334613</xdr:colOff>
      <xdr:row>54</xdr:row>
      <xdr:rowOff>10803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228CB-AC8A-49DE-A684-9ED5BC9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69013" cy="91548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220212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E1A68D-19FA-44D1-BB2F-3A675F08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145012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47</xdr:row>
      <xdr:rowOff>20229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5D189-6F93-4238-9374-FE7147FC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77402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97ACFB-F755-44A0-A94A-5A44A6ED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11802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12E3D-89BA-431E-A891-B1198F2D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15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3A42D2-0C24-4C66-A2B8-941EF6094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8AE8A-2987-46B9-A105-8A8303D76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794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E20" sqref="E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.28515625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568</v>
      </c>
      <c r="C2" s="4">
        <f>B2*1.2</f>
        <v>681.6</v>
      </c>
      <c r="D2" s="4">
        <f t="shared" ref="D2:D13" si="2">C2*1.2</f>
        <v>817.92</v>
      </c>
      <c r="E2" s="5">
        <f t="shared" ref="E2:E13" si="3">R2</f>
        <v>13000000</v>
      </c>
      <c r="F2" s="16">
        <f t="shared" ref="F2:F13" si="4">ROUND((E2/B2),0)</f>
        <v>22887</v>
      </c>
      <c r="G2" s="10">
        <f t="shared" ref="G2:G13" si="5">ROUND((E2/C2),0)</f>
        <v>19073</v>
      </c>
      <c r="H2" s="10">
        <f t="shared" ref="H2:H13" si="6">ROUND((E2/D2),0)</f>
        <v>15894</v>
      </c>
      <c r="I2" s="4" t="e">
        <f>#REF!</f>
        <v>#REF!</v>
      </c>
      <c r="J2" s="4">
        <f t="shared" ref="J2:J13" si="7">S2</f>
        <v>0</v>
      </c>
      <c r="O2">
        <v>0</v>
      </c>
      <c r="P2">
        <v>0</v>
      </c>
      <c r="Q2">
        <v>568</v>
      </c>
      <c r="R2" s="2">
        <v>13000000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745</v>
      </c>
      <c r="C3" s="4">
        <f t="shared" ref="C3:C15" si="8">B3*1.2</f>
        <v>894</v>
      </c>
      <c r="D3" s="4">
        <f t="shared" si="2"/>
        <v>1072.8</v>
      </c>
      <c r="E3" s="5">
        <f t="shared" si="3"/>
        <v>18300000</v>
      </c>
      <c r="F3" s="10">
        <f t="shared" si="4"/>
        <v>24564</v>
      </c>
      <c r="G3" s="10">
        <f t="shared" si="5"/>
        <v>20470</v>
      </c>
      <c r="H3" s="10">
        <f t="shared" si="6"/>
        <v>17058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9">O3/1.2</f>
        <v>0</v>
      </c>
      <c r="Q3">
        <v>745</v>
      </c>
      <c r="R3" s="2">
        <v>18300000</v>
      </c>
      <c r="S3" s="8"/>
      <c r="T3" s="8"/>
    </row>
    <row r="4" spans="1:21" x14ac:dyDescent="0.25">
      <c r="A4" s="4">
        <f t="shared" si="0"/>
        <v>0</v>
      </c>
      <c r="B4" s="4">
        <f t="shared" si="1"/>
        <v>894</v>
      </c>
      <c r="C4" s="4">
        <f t="shared" si="8"/>
        <v>1072.8</v>
      </c>
      <c r="D4" s="4">
        <f t="shared" si="2"/>
        <v>1287.3599999999999</v>
      </c>
      <c r="E4" s="5">
        <f t="shared" si="3"/>
        <v>22300000</v>
      </c>
      <c r="F4" s="10">
        <f t="shared" si="4"/>
        <v>24944</v>
      </c>
      <c r="G4" s="10">
        <f t="shared" si="5"/>
        <v>20787</v>
      </c>
      <c r="H4" s="10">
        <f t="shared" si="6"/>
        <v>17322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894</v>
      </c>
      <c r="R4" s="2">
        <v>22300000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450</v>
      </c>
      <c r="C5" s="4">
        <f t="shared" si="8"/>
        <v>540</v>
      </c>
      <c r="D5" s="4">
        <f t="shared" si="2"/>
        <v>648</v>
      </c>
      <c r="E5" s="5">
        <f t="shared" si="3"/>
        <v>10000000</v>
      </c>
      <c r="F5" s="16">
        <f t="shared" si="4"/>
        <v>22222</v>
      </c>
      <c r="G5" s="10">
        <f t="shared" si="5"/>
        <v>18519</v>
      </c>
      <c r="H5" s="10">
        <f t="shared" si="6"/>
        <v>15432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450</v>
      </c>
      <c r="R5" s="2">
        <v>10000000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745</v>
      </c>
      <c r="C6" s="4">
        <f t="shared" si="8"/>
        <v>894</v>
      </c>
      <c r="D6" s="4">
        <f t="shared" si="2"/>
        <v>1072.8</v>
      </c>
      <c r="E6" s="5">
        <f t="shared" si="3"/>
        <v>18600000</v>
      </c>
      <c r="F6" s="10">
        <f t="shared" si="4"/>
        <v>24966</v>
      </c>
      <c r="G6" s="10">
        <f t="shared" si="5"/>
        <v>20805</v>
      </c>
      <c r="H6" s="10">
        <f t="shared" si="6"/>
        <v>17338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745</v>
      </c>
      <c r="R6" s="2">
        <v>18600000</v>
      </c>
      <c r="S6" s="8"/>
      <c r="T6" s="8"/>
    </row>
    <row r="7" spans="1:21" x14ac:dyDescent="0.25">
      <c r="A7" s="4">
        <f t="shared" si="0"/>
        <v>0</v>
      </c>
      <c r="B7" s="4">
        <f t="shared" si="1"/>
        <v>639.20220000000006</v>
      </c>
      <c r="C7" s="4">
        <f t="shared" si="8"/>
        <v>767.04264000000001</v>
      </c>
      <c r="D7" s="4">
        <f t="shared" si="2"/>
        <v>920.45116799999994</v>
      </c>
      <c r="E7" s="5">
        <f t="shared" si="3"/>
        <v>10000000</v>
      </c>
      <c r="F7" s="16">
        <f t="shared" si="4"/>
        <v>15645</v>
      </c>
      <c r="G7" s="10">
        <f t="shared" si="5"/>
        <v>13037</v>
      </c>
      <c r="H7" s="10">
        <f t="shared" si="6"/>
        <v>10864</v>
      </c>
      <c r="I7" s="4" t="e">
        <f>#REF!</f>
        <v>#REF!</v>
      </c>
      <c r="J7" s="4" t="str">
        <f t="shared" si="7"/>
        <v>06.08.24</v>
      </c>
      <c r="O7">
        <v>0</v>
      </c>
      <c r="P7">
        <f>71.26*10.764</f>
        <v>767.04264000000001</v>
      </c>
      <c r="Q7">
        <f t="shared" ref="Q7:Q12" si="10">P7/1.2</f>
        <v>639.20220000000006</v>
      </c>
      <c r="R7" s="2">
        <v>10000000</v>
      </c>
      <c r="S7" s="8" t="s">
        <v>23</v>
      </c>
      <c r="T7" s="15">
        <f>R7+600000+30000</f>
        <v>10630000</v>
      </c>
      <c r="U7">
        <f>T7/Q7</f>
        <v>16630.105465844765</v>
      </c>
    </row>
    <row r="8" spans="1:21" x14ac:dyDescent="0.25">
      <c r="A8" s="4">
        <f t="shared" si="0"/>
        <v>0</v>
      </c>
      <c r="B8" s="4">
        <f t="shared" si="1"/>
        <v>775</v>
      </c>
      <c r="C8" s="4">
        <f t="shared" si="8"/>
        <v>930</v>
      </c>
      <c r="D8" s="4">
        <f t="shared" si="2"/>
        <v>1116</v>
      </c>
      <c r="E8" s="5">
        <f t="shared" si="3"/>
        <v>12000000</v>
      </c>
      <c r="F8" s="10">
        <f t="shared" si="4"/>
        <v>15484</v>
      </c>
      <c r="G8" s="10">
        <f t="shared" si="5"/>
        <v>12903</v>
      </c>
      <c r="H8" s="10">
        <f t="shared" si="6"/>
        <v>10753</v>
      </c>
      <c r="I8" s="4" t="e">
        <f>#REF!</f>
        <v>#REF!</v>
      </c>
      <c r="J8" s="4" t="str">
        <f t="shared" si="7"/>
        <v>05.04.24</v>
      </c>
      <c r="O8">
        <v>0</v>
      </c>
      <c r="P8">
        <f t="shared" si="9"/>
        <v>0</v>
      </c>
      <c r="Q8">
        <v>775</v>
      </c>
      <c r="R8" s="2">
        <v>12000000</v>
      </c>
      <c r="S8" s="8" t="s">
        <v>24</v>
      </c>
      <c r="T8" s="15">
        <f>R8+720000+3000</f>
        <v>12723000</v>
      </c>
      <c r="U8">
        <f>T8/Q8</f>
        <v>16416.774193548386</v>
      </c>
    </row>
    <row r="9" spans="1:21" x14ac:dyDescent="0.25">
      <c r="A9" s="4">
        <f t="shared" si="0"/>
        <v>0</v>
      </c>
      <c r="B9" s="4">
        <f t="shared" si="1"/>
        <v>915</v>
      </c>
      <c r="C9" s="4">
        <f t="shared" si="8"/>
        <v>1098</v>
      </c>
      <c r="D9" s="4">
        <f t="shared" si="2"/>
        <v>1317.6</v>
      </c>
      <c r="E9" s="5">
        <f t="shared" si="3"/>
        <v>13700000</v>
      </c>
      <c r="F9" s="10">
        <f t="shared" si="4"/>
        <v>14973</v>
      </c>
      <c r="G9" s="10">
        <f t="shared" si="5"/>
        <v>12477</v>
      </c>
      <c r="H9" s="10">
        <f t="shared" si="6"/>
        <v>10398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915</v>
      </c>
      <c r="R9" s="2">
        <v>13700000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403.20150000000001</v>
      </c>
      <c r="C10" s="4">
        <f t="shared" si="8"/>
        <v>483.84179999999998</v>
      </c>
      <c r="D10" s="4">
        <f t="shared" si="2"/>
        <v>580.61015999999995</v>
      </c>
      <c r="E10" s="5">
        <f t="shared" si="3"/>
        <v>6550000</v>
      </c>
      <c r="F10" s="16">
        <f t="shared" si="4"/>
        <v>16245</v>
      </c>
      <c r="G10" s="10">
        <f t="shared" si="5"/>
        <v>13537</v>
      </c>
      <c r="H10" s="10">
        <f t="shared" si="6"/>
        <v>11281</v>
      </c>
      <c r="I10" s="4" t="e">
        <f>#REF!</f>
        <v>#REF!</v>
      </c>
      <c r="J10" s="4" t="str">
        <f t="shared" si="7"/>
        <v>11.07.2024</v>
      </c>
      <c r="O10">
        <v>0</v>
      </c>
      <c r="P10">
        <f>44.95*10.764</f>
        <v>483.84179999999998</v>
      </c>
      <c r="Q10">
        <f>P10/1.2</f>
        <v>403.20150000000001</v>
      </c>
      <c r="R10" s="2">
        <v>6550000</v>
      </c>
      <c r="S10" s="8" t="s">
        <v>28</v>
      </c>
      <c r="T10" s="15">
        <f>R10+393000+30000</f>
        <v>6973000</v>
      </c>
      <c r="U10">
        <f>T10/Q10</f>
        <v>17294.082487292333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19</v>
      </c>
      <c r="H18">
        <v>639</v>
      </c>
      <c r="I18">
        <f>I19/H18</f>
        <v>1.2003797183098592</v>
      </c>
    </row>
    <row r="19" spans="7:24" x14ac:dyDescent="0.25">
      <c r="G19" t="s">
        <v>18</v>
      </c>
      <c r="H19">
        <v>767</v>
      </c>
      <c r="I19">
        <f>71.26*10.764</f>
        <v>767.04264000000001</v>
      </c>
      <c r="O19" t="s">
        <v>25</v>
      </c>
    </row>
    <row r="20" spans="7:24" x14ac:dyDescent="0.25">
      <c r="G20" t="s">
        <v>20</v>
      </c>
      <c r="H20">
        <v>17000</v>
      </c>
      <c r="O20">
        <v>9.83</v>
      </c>
      <c r="P20">
        <v>12.29</v>
      </c>
      <c r="Q20">
        <f>P20*O20</f>
        <v>120.8107</v>
      </c>
    </row>
    <row r="21" spans="7:24" x14ac:dyDescent="0.25">
      <c r="G21" t="s">
        <v>21</v>
      </c>
      <c r="H21">
        <f>H20*H18</f>
        <v>10863000</v>
      </c>
      <c r="O21">
        <v>3.85</v>
      </c>
      <c r="P21">
        <v>6.41</v>
      </c>
      <c r="Q21">
        <f t="shared" ref="Q21:Q32" si="21">P21*O21</f>
        <v>24.6785</v>
      </c>
    </row>
    <row r="22" spans="7:24" x14ac:dyDescent="0.25">
      <c r="G22" s="6"/>
      <c r="H22" s="6"/>
      <c r="O22">
        <v>6.21</v>
      </c>
      <c r="P22">
        <v>2.82</v>
      </c>
      <c r="Q22">
        <f t="shared" si="21"/>
        <v>17.5122</v>
      </c>
    </row>
    <row r="23" spans="7:24" x14ac:dyDescent="0.25">
      <c r="I23" t="s">
        <v>26</v>
      </c>
      <c r="O23">
        <v>12.16</v>
      </c>
      <c r="P23">
        <v>10.1</v>
      </c>
      <c r="Q23">
        <f t="shared" si="21"/>
        <v>122.816</v>
      </c>
    </row>
    <row r="24" spans="7:24" x14ac:dyDescent="0.25">
      <c r="I24" t="s">
        <v>22</v>
      </c>
      <c r="O24">
        <v>4.9400000000000004</v>
      </c>
      <c r="P24" s="11">
        <v>10.08</v>
      </c>
      <c r="Q24">
        <f t="shared" si="21"/>
        <v>49.795200000000001</v>
      </c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I25" t="s">
        <v>27</v>
      </c>
      <c r="O25">
        <v>4.2</v>
      </c>
      <c r="P25" s="11">
        <v>6.34</v>
      </c>
      <c r="Q25">
        <f t="shared" si="21"/>
        <v>26.628</v>
      </c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9500000</v>
      </c>
      <c r="O26">
        <v>11.77</v>
      </c>
      <c r="P26" s="11">
        <v>6.86</v>
      </c>
      <c r="Q26">
        <f t="shared" si="21"/>
        <v>80.742199999999997</v>
      </c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570000</v>
      </c>
      <c r="O27">
        <v>8.23</v>
      </c>
      <c r="P27" s="11">
        <v>4.8099999999999996</v>
      </c>
      <c r="Q27">
        <f t="shared" si="21"/>
        <v>39.586300000000001</v>
      </c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30000</v>
      </c>
      <c r="O28">
        <v>4.8</v>
      </c>
      <c r="P28" s="11">
        <v>3.95</v>
      </c>
      <c r="Q28">
        <f t="shared" si="21"/>
        <v>18.96</v>
      </c>
      <c r="R28" s="12"/>
      <c r="T28" s="12"/>
      <c r="U28" s="12"/>
      <c r="V28" s="11"/>
      <c r="W28" s="11"/>
      <c r="X28" s="11"/>
    </row>
    <row r="29" spans="7:24" x14ac:dyDescent="0.25">
      <c r="H29">
        <f>SUM(H26:H28)</f>
        <v>10100000</v>
      </c>
      <c r="I29">
        <f>H29*1.2</f>
        <v>12120000</v>
      </c>
      <c r="O29">
        <v>3.7</v>
      </c>
      <c r="P29" s="11">
        <v>7</v>
      </c>
      <c r="Q29">
        <f t="shared" si="21"/>
        <v>25.900000000000002</v>
      </c>
      <c r="R29" s="11"/>
      <c r="T29" s="11"/>
      <c r="U29" s="11"/>
      <c r="V29" s="11"/>
      <c r="W29" s="11"/>
      <c r="X29" s="11"/>
    </row>
    <row r="30" spans="7:24" x14ac:dyDescent="0.25">
      <c r="O30">
        <v>9.7200000000000006</v>
      </c>
      <c r="P30" s="11">
        <v>13.42</v>
      </c>
      <c r="Q30">
        <f t="shared" si="21"/>
        <v>130.44240000000002</v>
      </c>
      <c r="R30" s="11"/>
      <c r="T30" s="11"/>
      <c r="U30" s="11"/>
      <c r="V30" s="11"/>
      <c r="W30" s="11"/>
      <c r="X30" s="11"/>
    </row>
    <row r="31" spans="7:24" x14ac:dyDescent="0.25">
      <c r="O31">
        <v>7.3</v>
      </c>
      <c r="P31" s="11">
        <v>9.32</v>
      </c>
      <c r="Q31">
        <f t="shared" si="21"/>
        <v>68.036000000000001</v>
      </c>
      <c r="R31" s="11"/>
      <c r="T31" s="11"/>
      <c r="U31" s="11"/>
      <c r="V31" s="11"/>
      <c r="W31" s="11"/>
      <c r="X31" s="11"/>
    </row>
    <row r="32" spans="7:24" x14ac:dyDescent="0.25">
      <c r="O32">
        <v>2.72</v>
      </c>
      <c r="P32" s="11">
        <v>9.34</v>
      </c>
      <c r="Q32">
        <f t="shared" si="21"/>
        <v>25.404800000000002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>
        <f>SUM(Q20:Q32)</f>
        <v>751.31230000000005</v>
      </c>
      <c r="R33" s="11"/>
      <c r="S33" s="6"/>
      <c r="T33" s="11"/>
      <c r="U33" s="11"/>
      <c r="V33" s="11"/>
      <c r="W33" s="11"/>
      <c r="X33" s="11"/>
    </row>
    <row r="34" spans="16:24" x14ac:dyDescent="0.25">
      <c r="Q34">
        <v>18000</v>
      </c>
      <c r="R34" s="11"/>
    </row>
    <row r="35" spans="16:24" x14ac:dyDescent="0.25">
      <c r="Q35">
        <f>Q34*Q33</f>
        <v>13523621.4</v>
      </c>
      <c r="R35" s="11"/>
      <c r="T35" s="6"/>
    </row>
    <row r="36" spans="16:24" x14ac:dyDescent="0.25">
      <c r="P36" s="11"/>
      <c r="Q36">
        <f>Q35/639</f>
        <v>21163.726760563382</v>
      </c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2024-08-20T05:34:44Z</dcterms:modified>
</cp:coreProperties>
</file>