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CAPITAL MARKET Cell M S Marg\Madhavi Umesh Vora\"/>
    </mc:Choice>
  </mc:AlternateContent>
  <xr:revisionPtr revIDLastSave="0" documentId="13_ncr:1_{4CD9F3B4-A984-4795-A86B-F7681A1E3FB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P5" i="4"/>
  <c r="P3" i="4"/>
  <c r="Q4" i="4"/>
  <c r="Q2" i="4"/>
  <c r="D39" i="4" l="1"/>
  <c r="D34" i="4"/>
  <c r="C5" i="25" l="1"/>
  <c r="C4" i="25"/>
  <c r="C3" i="25"/>
  <c r="B2" i="4"/>
  <c r="C2" i="4" s="1"/>
  <c r="B3" i="4"/>
  <c r="C3" i="4" s="1"/>
  <c r="D3" i="4" s="1"/>
  <c r="B4" i="4"/>
  <c r="C4" i="4" s="1"/>
  <c r="D4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5" i="4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<sst xmlns="http://schemas.openxmlformats.org/spreadsheetml/2006/main" count="156" uniqueCount="104">
  <si>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</si>
  <si>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</si>
  <si>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</si>
  <si>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</si>
  <si>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</si>
  <si>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</si>
  <si>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</si>
  <si>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</si>
  <si>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</si>
  <si>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</si>
  <si>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</si>
  <si>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</si>
  <si>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</si>
  <si>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</si>
  <si>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</si>
  <si>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</si>
  <si>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</si>
  <si>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</si>
  <si>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</si>
  <si>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</si>
  <si>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</si>
  <si>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</si>
  <si>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</si>
  <si>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</si>
  <si>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</si>
  <si>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</si>
  <si>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</si>
  <si>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</si>
  <si>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</si>
  <si>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</si>
  <si>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</si>
  <si>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</si>
  <si>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</si>
  <si>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</si>
  <si>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</si>
  <si>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</si>
  <si>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</si>
  <si>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</si>
  <si>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</si>
  <si>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</si>
  <si>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</si>
  <si>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</si>
  <si>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</si>
  <si>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</si>
  <si>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</si>
  <si>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</si>
  <si>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</si>
  <si>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</si>
  <si>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</si>
  <si>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</si>
  <si>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</si>
  <si>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</si>
  <si>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</si>
  <si>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</si>
  <si>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</si>
  <si>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</si>
  <si>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</si>
  <si>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</si>
  <si>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</si>
  <si>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</si>
  <si>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</si>
  <si>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</si>
  <si>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</si>
  <si>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</si>
  <si>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</si>
  <si>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</si>
  <si>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</si>
  <si>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</si>
  <si>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</si>
  <si>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</si>
  <si>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</si>
  <si>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</si>
  <si>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</si>
  <si>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</si>
  <si>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</si>
  <si>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</si>
  <si>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</si>
  <si>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</si>
  <si>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</si>
  <si>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</si>
  <si>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</si>
  <si>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</si>
  <si>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</si>
  <si>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</si>
  <si>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- 1970</t>
  </si>
  <si>
    <t>SBUA</t>
  </si>
  <si>
    <t>RATE</t>
  </si>
  <si>
    <t>PREV VA. - SHETTY - 2021</t>
  </si>
  <si>
    <t>PREV VA. - THAKARE - 2021</t>
  </si>
  <si>
    <t>BUA</t>
  </si>
  <si>
    <t>IGR-13.08.24</t>
  </si>
  <si>
    <t>IGR-23.09.22</t>
  </si>
  <si>
    <t>IGR-26.03.24</t>
  </si>
  <si>
    <t>Tahnee Heights</t>
  </si>
  <si>
    <t>IGR-22.07.24</t>
  </si>
  <si>
    <t>Rambha</t>
  </si>
  <si>
    <t>IGR-25.01.24</t>
  </si>
  <si>
    <t>IGR-05.08.24</t>
  </si>
  <si>
    <t>IGR-13.06.23</t>
  </si>
  <si>
    <t>IGR-31.08.23</t>
  </si>
  <si>
    <t>IGR-22.09.23</t>
  </si>
  <si>
    <t>Urvashi</t>
  </si>
  <si>
    <t>IGR-21.03.23</t>
  </si>
  <si>
    <t>DISCUSSED WITH MANOJ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</si>
</sst>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2E63B0-2FDF-4D88-83A4-E6A4D996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1D77D-C047-4495-942C-8679D26E2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840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FBE48-ADCD-4F28-8005-A23E1F7CA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92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8DB948-C427-4F9D-982A-18A9435AC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8118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613B5-9080-485F-8BE8-1D4CFC932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7642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4D7934-B6A5-4BD0-B7A7-A3FCB596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79139F-3A12-4C82-9E70-14A209B07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46F818-C4E2-47FA-B8FA-DD9CB55B9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82C7E7-7329-42B2-9C0B-6E738DF2B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115082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AFEE2-98DC-4C2D-81A1-34E99EC8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01482" cy="8106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29345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EBA73-3F55-43D9-A30D-E37A69CE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5745" cy="7459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29345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63889-1E66-4AE4-98BC-744594CF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5745" cy="7630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591313</xdr:colOff>
      <xdr:row>39</xdr:row>
      <xdr:rowOff>39142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5B1EC3-5741-45B8-AB37-53A16E57F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113" cy="7468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4D9DE6-7148-4986-97AC-E2D9A491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147703.28599999999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177103.28599999999</v>
      </c>
      <c r="D9" s="58" t="s">
        <v>62</v>
      </c>
      <c r="E9" s="59">
        <f>C9/10.764</f>
        <v>16453.296729840207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54</v>
      </c>
      <c r="D13" s="65">
        <f>D12-C13</f>
        <v>46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21E57-B055-4D4F-945D-E834CBCF5A9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0A294-9E51-4B4F-AF4C-1AB52880C57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CA044-BEA0-43E0-A0BE-8C58E96DF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392CD-8B10-4307-9583-0AA34267096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59675-275A-414F-AC48-B3AD0948498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97500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94000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54</v>
      </c>
      <c r="D7" s="24">
        <v>2024</v>
      </c>
    </row>
    <row r="8" spans="1:5" x14ac:dyDescent="0.25">
      <c r="A8" s="15" t="s">
        <v>18</v>
      </c>
      <c r="B8" s="23"/>
      <c r="C8" s="24">
        <f>C9-C7</f>
        <v>6</v>
      </c>
      <c r="D8" s="24">
        <v>1970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81</v>
      </c>
      <c r="D10" s="24"/>
    </row>
    <row r="11" spans="1:5" x14ac:dyDescent="0.25">
      <c r="A11" s="15"/>
      <c r="B11" s="25"/>
      <c r="C11" s="26">
        <f>C10%</f>
        <v>0.81</v>
      </c>
      <c r="D11" s="26"/>
    </row>
    <row r="12" spans="1:5" x14ac:dyDescent="0.25">
      <c r="A12" s="15" t="s">
        <v>21</v>
      </c>
      <c r="B12" s="18"/>
      <c r="C12" s="19">
        <f>C6*C11</f>
        <v>2835</v>
      </c>
      <c r="D12" s="22"/>
    </row>
    <row r="13" spans="1:5" x14ac:dyDescent="0.25">
      <c r="A13" s="15" t="s">
        <v>22</v>
      </c>
      <c r="B13" s="18"/>
      <c r="C13" s="19">
        <f>C6-C12</f>
        <v>665</v>
      </c>
      <c r="D13" s="22"/>
    </row>
    <row r="14" spans="1:5" x14ac:dyDescent="0.25">
      <c r="A14" s="15" t="s">
        <v>15</v>
      </c>
      <c r="B14" s="18"/>
      <c r="C14" s="19">
        <f>C5</f>
        <v>94000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94665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2820</v>
      </c>
      <c r="D18" s="24"/>
    </row>
    <row r="19" spans="1:5" x14ac:dyDescent="0.25">
      <c r="A19" s="15" t="s">
        <v>74</v>
      </c>
      <c r="B19" s="6"/>
      <c r="C19" s="30">
        <f>C18*C16</f>
        <v>266955300</v>
      </c>
      <c r="D19" s="72"/>
      <c r="E19" s="65"/>
    </row>
    <row r="20" spans="1:5" x14ac:dyDescent="0.25">
      <c r="A20" s="15" t="s">
        <v>24</v>
      </c>
      <c r="C20" s="31">
        <f>C19*90%</f>
        <v>240259770</v>
      </c>
      <c r="D20" s="30"/>
      <c r="E20" s="65"/>
    </row>
    <row r="21" spans="1:5" x14ac:dyDescent="0.25">
      <c r="A21" s="15" t="s">
        <v>25</v>
      </c>
      <c r="C21" s="31">
        <f>C19*80%</f>
        <v>213564240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9870000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556156.875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0"/>
  <sheetViews>
    <sheetView tabSelected="1" topLeftCell="A4" workbookViewId="0">
      <selection activeCell="S20" sqref="S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14.855468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1" x14ac:dyDescent="0.25">
      <c r="A2" s="4">
        <v>1</v>
      </c>
      <c r="B2" s="4">
        <f t="shared" ref="B2:B16" si="0">Q2</f>
        <v>2350</v>
      </c>
      <c r="C2" s="4">
        <f t="shared" ref="C2:C16" si="1">B2*1.2</f>
        <v>2820</v>
      </c>
      <c r="D2" s="4">
        <f t="shared" ref="D2:D16" si="2">C2*1.2</f>
        <v>3384</v>
      </c>
      <c r="E2" s="5">
        <f t="shared" ref="E2:E16" si="3">R2</f>
        <v>310000000</v>
      </c>
      <c r="F2" s="4">
        <f t="shared" ref="F2:F15" si="4">ROUND((E2/B2),0)</f>
        <v>131915</v>
      </c>
      <c r="G2" s="4">
        <f t="shared" ref="G2:G15" si="5">ROUND((E2/C2),0)</f>
        <v>109929</v>
      </c>
      <c r="H2" s="4">
        <f t="shared" ref="H2:H15" si="6">ROUND((E2/D2),0)</f>
        <v>91608</v>
      </c>
      <c r="I2" s="4">
        <f t="shared" ref="I2:I15" si="7">T2</f>
        <v>21</v>
      </c>
      <c r="J2" s="4" t="str">
        <f t="shared" ref="J2:J15" si="8">U2</f>
        <v>Tahnee Heights</v>
      </c>
      <c r="O2">
        <v>0</v>
      </c>
      <c r="P2">
        <v>2820</v>
      </c>
      <c r="Q2">
        <f t="shared" ref="Q2:Q4" si="9">P2/1.2</f>
        <v>2350</v>
      </c>
      <c r="R2" s="2">
        <v>310000000</v>
      </c>
      <c r="S2" s="2" t="s">
        <v>92</v>
      </c>
      <c r="T2">
        <v>21</v>
      </c>
      <c r="U2" t="s">
        <v>93</v>
      </c>
    </row>
    <row r="3" spans="1:21" x14ac:dyDescent="0.25">
      <c r="A3" s="4">
        <v>2</v>
      </c>
      <c r="B3" s="4">
        <f t="shared" si="0"/>
        <v>2820</v>
      </c>
      <c r="C3" s="4">
        <f t="shared" si="1"/>
        <v>3384</v>
      </c>
      <c r="D3" s="4">
        <f t="shared" si="2"/>
        <v>4060.7999999999997</v>
      </c>
      <c r="E3" s="5">
        <f t="shared" si="3"/>
        <v>230000000</v>
      </c>
      <c r="F3" s="4">
        <f t="shared" si="4"/>
        <v>81560</v>
      </c>
      <c r="G3" s="4">
        <f t="shared" si="5"/>
        <v>67967</v>
      </c>
      <c r="H3" s="4">
        <f t="shared" si="6"/>
        <v>56639</v>
      </c>
      <c r="I3" s="4">
        <f t="shared" si="7"/>
        <v>23</v>
      </c>
      <c r="J3" s="4" t="str">
        <f t="shared" si="8"/>
        <v>Rambha</v>
      </c>
      <c r="O3">
        <v>0</v>
      </c>
      <c r="P3">
        <f t="shared" ref="P3" si="10">O3/1.2</f>
        <v>0</v>
      </c>
      <c r="Q3">
        <v>2820</v>
      </c>
      <c r="R3" s="2">
        <v>230000000</v>
      </c>
      <c r="S3" s="2" t="s">
        <v>94</v>
      </c>
      <c r="T3">
        <v>23</v>
      </c>
      <c r="U3" t="s">
        <v>95</v>
      </c>
    </row>
    <row r="4" spans="1:21" x14ac:dyDescent="0.25">
      <c r="A4" s="4">
        <v>3</v>
      </c>
      <c r="B4" s="4">
        <f t="shared" si="0"/>
        <v>1430.8333333333335</v>
      </c>
      <c r="C4" s="4">
        <f t="shared" si="1"/>
        <v>1717.0000000000002</v>
      </c>
      <c r="D4" s="4">
        <f t="shared" si="2"/>
        <v>2060.4</v>
      </c>
      <c r="E4" s="5">
        <f t="shared" si="3"/>
        <v>200000000</v>
      </c>
      <c r="F4" s="4">
        <f t="shared" si="4"/>
        <v>139779</v>
      </c>
      <c r="G4" s="4">
        <f t="shared" si="5"/>
        <v>116482</v>
      </c>
      <c r="H4" s="4">
        <f t="shared" si="6"/>
        <v>97069</v>
      </c>
      <c r="I4" s="4">
        <f t="shared" si="7"/>
        <v>21</v>
      </c>
      <c r="J4" s="4" t="str">
        <f t="shared" si="8"/>
        <v>Tahnee Heights</v>
      </c>
      <c r="O4">
        <v>0</v>
      </c>
      <c r="P4">
        <v>1717</v>
      </c>
      <c r="Q4">
        <f t="shared" si="9"/>
        <v>1430.8333333333335</v>
      </c>
      <c r="R4" s="2">
        <v>200000000</v>
      </c>
      <c r="S4" s="2" t="s">
        <v>90</v>
      </c>
      <c r="T4">
        <v>21</v>
      </c>
      <c r="U4" t="s">
        <v>93</v>
      </c>
    </row>
    <row r="5" spans="1:21" x14ac:dyDescent="0.25">
      <c r="A5" s="4">
        <v>4</v>
      </c>
      <c r="B5" s="4">
        <f t="shared" si="0"/>
        <v>2750.0225999999998</v>
      </c>
      <c r="C5" s="4">
        <f t="shared" si="1"/>
        <v>3300.0271199999997</v>
      </c>
      <c r="D5" s="4">
        <f t="shared" si="2"/>
        <v>3960.0325439999997</v>
      </c>
      <c r="E5" s="5">
        <f t="shared" si="3"/>
        <v>445000000</v>
      </c>
      <c r="F5" s="4">
        <f t="shared" si="4"/>
        <v>161817</v>
      </c>
      <c r="G5" s="4">
        <f t="shared" si="5"/>
        <v>134847</v>
      </c>
      <c r="H5" s="4">
        <f t="shared" si="6"/>
        <v>112373</v>
      </c>
      <c r="I5" s="4">
        <f t="shared" si="7"/>
        <v>30</v>
      </c>
      <c r="J5" s="4" t="str">
        <f t="shared" si="8"/>
        <v>Tahnee Heights</v>
      </c>
      <c r="O5">
        <v>0</v>
      </c>
      <c r="P5">
        <f>306.58*10.764</f>
        <v>3300.0271199999997</v>
      </c>
      <c r="Q5">
        <f t="shared" ref="Q5:Q10" si="11">P5/1.2</f>
        <v>2750.0225999999998</v>
      </c>
      <c r="R5" s="2">
        <v>445000000</v>
      </c>
      <c r="S5" s="2" t="s">
        <v>96</v>
      </c>
      <c r="T5">
        <v>30</v>
      </c>
      <c r="U5" t="s">
        <v>93</v>
      </c>
    </row>
    <row r="6" spans="1:21" x14ac:dyDescent="0.25">
      <c r="A6" s="4">
        <v>5</v>
      </c>
      <c r="B6" s="4">
        <f t="shared" si="0"/>
        <v>2750</v>
      </c>
      <c r="C6" s="4">
        <f t="shared" si="1"/>
        <v>3300</v>
      </c>
      <c r="D6" s="4">
        <f t="shared" si="2"/>
        <v>3960</v>
      </c>
      <c r="E6" s="5">
        <f t="shared" si="3"/>
        <v>415100000</v>
      </c>
      <c r="F6" s="4">
        <f t="shared" si="4"/>
        <v>150945</v>
      </c>
      <c r="G6" s="4">
        <f t="shared" si="5"/>
        <v>125788</v>
      </c>
      <c r="H6" s="4">
        <f t="shared" si="6"/>
        <v>104823</v>
      </c>
      <c r="I6" s="4">
        <f t="shared" si="7"/>
        <v>29</v>
      </c>
      <c r="J6" s="4" t="str">
        <f t="shared" si="8"/>
        <v>Tahnee Heights</v>
      </c>
      <c r="O6">
        <v>0</v>
      </c>
      <c r="P6">
        <v>3300</v>
      </c>
      <c r="Q6">
        <f t="shared" si="11"/>
        <v>2750</v>
      </c>
      <c r="R6" s="2">
        <v>415100000</v>
      </c>
      <c r="S6" s="2" t="s">
        <v>97</v>
      </c>
      <c r="T6">
        <v>29</v>
      </c>
      <c r="U6" t="s">
        <v>93</v>
      </c>
    </row>
    <row r="7" spans="1:21" x14ac:dyDescent="0.25">
      <c r="A7" s="4">
        <v>6</v>
      </c>
      <c r="B7" s="4">
        <f t="shared" si="0"/>
        <v>1430.8333333333335</v>
      </c>
      <c r="C7" s="4">
        <f t="shared" si="1"/>
        <v>1717.0000000000002</v>
      </c>
      <c r="D7" s="4">
        <f t="shared" si="2"/>
        <v>2060.4</v>
      </c>
      <c r="E7" s="5">
        <f t="shared" si="3"/>
        <v>171700000</v>
      </c>
      <c r="F7" s="4">
        <f t="shared" si="4"/>
        <v>120000</v>
      </c>
      <c r="G7" s="4">
        <f t="shared" si="5"/>
        <v>100000</v>
      </c>
      <c r="H7" s="4">
        <f t="shared" si="6"/>
        <v>83333</v>
      </c>
      <c r="I7" s="4">
        <f t="shared" si="7"/>
        <v>21</v>
      </c>
      <c r="J7" s="4" t="str">
        <f t="shared" si="8"/>
        <v>Tahnee Heights</v>
      </c>
      <c r="O7">
        <v>0</v>
      </c>
      <c r="P7">
        <v>1717</v>
      </c>
      <c r="Q7">
        <f t="shared" si="11"/>
        <v>1430.8333333333335</v>
      </c>
      <c r="R7" s="2">
        <v>171700000</v>
      </c>
      <c r="S7" s="2" t="s">
        <v>98</v>
      </c>
      <c r="T7">
        <v>21</v>
      </c>
      <c r="U7" t="s">
        <v>93</v>
      </c>
    </row>
    <row r="8" spans="1:21" x14ac:dyDescent="0.25">
      <c r="A8" s="4">
        <v>7</v>
      </c>
      <c r="B8" s="4">
        <f t="shared" si="0"/>
        <v>2350.8575999999998</v>
      </c>
      <c r="C8" s="4">
        <f t="shared" si="1"/>
        <v>2821.0291199999997</v>
      </c>
      <c r="D8" s="4">
        <f t="shared" si="2"/>
        <v>3385.2349439999994</v>
      </c>
      <c r="E8" s="5">
        <f t="shared" si="3"/>
        <v>307000000</v>
      </c>
      <c r="F8" s="4">
        <f t="shared" si="4"/>
        <v>130591</v>
      </c>
      <c r="G8" s="4">
        <f t="shared" si="5"/>
        <v>108826</v>
      </c>
      <c r="H8" s="4">
        <f t="shared" si="6"/>
        <v>90688</v>
      </c>
      <c r="I8" s="4">
        <f t="shared" si="7"/>
        <v>1</v>
      </c>
      <c r="J8" s="4" t="str">
        <f t="shared" si="8"/>
        <v>Tahnee Heights</v>
      </c>
      <c r="O8">
        <v>0</v>
      </c>
      <c r="P8">
        <f>262.08*10.764</f>
        <v>2821.0291199999997</v>
      </c>
      <c r="Q8">
        <f t="shared" si="11"/>
        <v>2350.8575999999998</v>
      </c>
      <c r="R8" s="2">
        <v>307000000</v>
      </c>
      <c r="S8" s="2" t="s">
        <v>99</v>
      </c>
      <c r="T8">
        <v>1</v>
      </c>
      <c r="U8" t="s">
        <v>93</v>
      </c>
    </row>
    <row r="9" spans="1:21" x14ac:dyDescent="0.25">
      <c r="A9" s="4">
        <v>8</v>
      </c>
      <c r="B9" s="4">
        <f t="shared" si="0"/>
        <v>2350</v>
      </c>
      <c r="C9" s="4">
        <f t="shared" si="1"/>
        <v>2820</v>
      </c>
      <c r="D9" s="4">
        <f t="shared" si="2"/>
        <v>3384</v>
      </c>
      <c r="E9" s="5">
        <f t="shared" si="3"/>
        <v>261500000</v>
      </c>
      <c r="F9" s="73">
        <f t="shared" si="4"/>
        <v>111277</v>
      </c>
      <c r="G9" s="73">
        <f t="shared" si="5"/>
        <v>92730</v>
      </c>
      <c r="H9" s="73">
        <f t="shared" si="6"/>
        <v>77275</v>
      </c>
      <c r="I9" s="73">
        <f t="shared" si="7"/>
        <v>2</v>
      </c>
      <c r="J9" s="73" t="str">
        <f t="shared" si="8"/>
        <v>Urvashi</v>
      </c>
      <c r="K9" s="7"/>
      <c r="L9" s="7"/>
      <c r="M9" s="7"/>
      <c r="N9" s="7"/>
      <c r="O9" s="7">
        <v>0</v>
      </c>
      <c r="P9" s="7">
        <v>2820</v>
      </c>
      <c r="Q9" s="7">
        <f t="shared" si="11"/>
        <v>2350</v>
      </c>
      <c r="R9" s="74">
        <v>261500000</v>
      </c>
      <c r="S9" s="74" t="s">
        <v>100</v>
      </c>
      <c r="T9" s="7">
        <v>2</v>
      </c>
      <c r="U9" s="7" t="s">
        <v>101</v>
      </c>
    </row>
    <row r="10" spans="1:21" x14ac:dyDescent="0.25">
      <c r="A10" s="4">
        <v>9</v>
      </c>
      <c r="B10" s="4">
        <f t="shared" si="0"/>
        <v>2350</v>
      </c>
      <c r="C10" s="4">
        <f t="shared" si="1"/>
        <v>2820</v>
      </c>
      <c r="D10" s="4">
        <f t="shared" si="2"/>
        <v>3384</v>
      </c>
      <c r="E10" s="5">
        <f t="shared" si="3"/>
        <v>185000000</v>
      </c>
      <c r="F10" s="4">
        <f t="shared" si="4"/>
        <v>78723</v>
      </c>
      <c r="G10" s="75">
        <f t="shared" si="5"/>
        <v>65603</v>
      </c>
      <c r="H10" s="75">
        <f t="shared" si="6"/>
        <v>54669</v>
      </c>
      <c r="I10" s="75">
        <f t="shared" si="7"/>
        <v>7</v>
      </c>
      <c r="J10" s="75" t="str">
        <f t="shared" si="8"/>
        <v>Urvashi</v>
      </c>
      <c r="K10" s="76"/>
      <c r="L10" s="76"/>
      <c r="M10" s="76"/>
      <c r="N10" s="76"/>
      <c r="O10" s="76">
        <v>0</v>
      </c>
      <c r="P10" s="76">
        <v>2820</v>
      </c>
      <c r="Q10" s="76">
        <f t="shared" si="11"/>
        <v>2350</v>
      </c>
      <c r="R10" s="77">
        <v>185000000</v>
      </c>
      <c r="S10" s="77" t="s">
        <v>102</v>
      </c>
      <c r="T10" s="76">
        <v>7</v>
      </c>
      <c r="U10" s="76" t="s">
        <v>101</v>
      </c>
    </row>
    <row r="11" spans="1:21" x14ac:dyDescent="0.25">
      <c r="A11" s="4">
        <v>10</v>
      </c>
      <c r="B11" s="4">
        <f t="shared" si="0"/>
        <v>2350</v>
      </c>
      <c r="C11" s="4">
        <f t="shared" si="1"/>
        <v>2820</v>
      </c>
      <c r="D11" s="4">
        <f t="shared" si="2"/>
        <v>3384</v>
      </c>
      <c r="E11" s="5">
        <f t="shared" si="3"/>
        <v>275000000</v>
      </c>
      <c r="F11" s="73">
        <f t="shared" si="4"/>
        <v>117021</v>
      </c>
      <c r="G11" s="73">
        <f t="shared" si="5"/>
        <v>97518</v>
      </c>
      <c r="H11" s="73">
        <f t="shared" si="6"/>
        <v>81265</v>
      </c>
      <c r="I11" s="73">
        <f t="shared" si="7"/>
        <v>20</v>
      </c>
      <c r="J11" s="73" t="str">
        <f t="shared" si="8"/>
        <v>Urvashi</v>
      </c>
      <c r="K11" s="7"/>
      <c r="L11" s="7"/>
      <c r="M11" s="7"/>
      <c r="N11" s="7"/>
      <c r="O11" s="7">
        <v>0</v>
      </c>
      <c r="P11" s="7">
        <v>2820</v>
      </c>
      <c r="Q11" s="7">
        <f t="shared" ref="Q11:Q15" si="12">P11/1.2</f>
        <v>2350</v>
      </c>
      <c r="R11" s="74">
        <v>275000000</v>
      </c>
      <c r="S11" s="74" t="s">
        <v>91</v>
      </c>
      <c r="T11" s="7">
        <v>20</v>
      </c>
      <c r="U11" s="7" t="s">
        <v>101</v>
      </c>
    </row>
    <row r="12" spans="1:21" x14ac:dyDescent="0.25">
      <c r="A12" s="4">
        <v>11</v>
      </c>
      <c r="B12" s="4">
        <f t="shared" si="0"/>
        <v>2350</v>
      </c>
      <c r="C12" s="4">
        <f t="shared" si="1"/>
        <v>2820</v>
      </c>
      <c r="D12" s="4">
        <f t="shared" si="2"/>
        <v>3384</v>
      </c>
      <c r="E12" s="5">
        <f t="shared" si="3"/>
        <v>380000000</v>
      </c>
      <c r="F12" s="4">
        <f t="shared" si="4"/>
        <v>161702</v>
      </c>
      <c r="G12" s="4">
        <f t="shared" si="5"/>
        <v>134752</v>
      </c>
      <c r="H12" s="4">
        <f t="shared" si="6"/>
        <v>112293</v>
      </c>
      <c r="I12" s="4">
        <f t="shared" si="7"/>
        <v>0</v>
      </c>
      <c r="J12" s="4">
        <f t="shared" si="8"/>
        <v>0</v>
      </c>
      <c r="O12">
        <v>0</v>
      </c>
      <c r="P12">
        <v>2820</v>
      </c>
      <c r="Q12">
        <f t="shared" si="12"/>
        <v>2350</v>
      </c>
      <c r="R12" s="2">
        <v>380000000</v>
      </c>
      <c r="S12" s="2"/>
    </row>
    <row r="13" spans="1:21" x14ac:dyDescent="0.25">
      <c r="A13" s="4">
        <v>12</v>
      </c>
      <c r="B13" s="4">
        <f t="shared" si="0"/>
        <v>1850</v>
      </c>
      <c r="C13" s="4">
        <f t="shared" si="1"/>
        <v>2220</v>
      </c>
      <c r="D13" s="4">
        <f t="shared" si="2"/>
        <v>2664</v>
      </c>
      <c r="E13" s="5">
        <f t="shared" si="3"/>
        <v>250000000</v>
      </c>
      <c r="F13" s="73">
        <f t="shared" si="4"/>
        <v>135135</v>
      </c>
      <c r="G13" s="73">
        <f t="shared" si="5"/>
        <v>112613</v>
      </c>
      <c r="H13" s="73">
        <f t="shared" si="6"/>
        <v>93844</v>
      </c>
      <c r="I13" s="73">
        <f t="shared" si="7"/>
        <v>0</v>
      </c>
      <c r="J13" s="73">
        <f t="shared" si="8"/>
        <v>0</v>
      </c>
      <c r="K13" s="7"/>
      <c r="L13" s="7"/>
      <c r="M13" s="7"/>
      <c r="N13" s="7"/>
      <c r="O13" s="7">
        <v>0</v>
      </c>
      <c r="P13" s="7">
        <f t="shared" ref="P12:P15" si="13">O13/1.2</f>
        <v>0</v>
      </c>
      <c r="Q13" s="7">
        <v>1850</v>
      </c>
      <c r="R13" s="74">
        <v>250000000</v>
      </c>
      <c r="S13" s="2"/>
    </row>
    <row r="14" spans="1:21" x14ac:dyDescent="0.25">
      <c r="A14" s="4">
        <v>13</v>
      </c>
      <c r="B14" s="4">
        <f t="shared" si="0"/>
        <v>2000</v>
      </c>
      <c r="C14" s="4">
        <f t="shared" si="1"/>
        <v>2400</v>
      </c>
      <c r="D14" s="4">
        <f t="shared" si="2"/>
        <v>2880</v>
      </c>
      <c r="E14" s="5">
        <f t="shared" si="3"/>
        <v>210000000</v>
      </c>
      <c r="F14" s="4">
        <f t="shared" si="4"/>
        <v>105000</v>
      </c>
      <c r="G14" s="4">
        <f t="shared" si="5"/>
        <v>87500</v>
      </c>
      <c r="H14" s="4">
        <f t="shared" si="6"/>
        <v>72917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v>2000</v>
      </c>
      <c r="R14" s="2">
        <v>210000000</v>
      </c>
      <c r="S14" s="2"/>
    </row>
    <row r="15" spans="1:21" x14ac:dyDescent="0.25">
      <c r="A15" s="4">
        <v>14</v>
      </c>
      <c r="B15" s="4">
        <f t="shared" si="0"/>
        <v>1700</v>
      </c>
      <c r="C15" s="4">
        <f t="shared" si="1"/>
        <v>2040</v>
      </c>
      <c r="D15" s="4">
        <f t="shared" si="2"/>
        <v>2448</v>
      </c>
      <c r="E15" s="5">
        <f t="shared" si="3"/>
        <v>200000000</v>
      </c>
      <c r="F15" s="73">
        <f t="shared" si="4"/>
        <v>117647</v>
      </c>
      <c r="G15" s="73">
        <f t="shared" si="5"/>
        <v>98039</v>
      </c>
      <c r="H15" s="73">
        <f t="shared" si="6"/>
        <v>81699</v>
      </c>
      <c r="I15" s="73">
        <f t="shared" si="7"/>
        <v>0</v>
      </c>
      <c r="J15" s="73">
        <f t="shared" si="8"/>
        <v>0</v>
      </c>
      <c r="K15" s="7"/>
      <c r="L15" s="7"/>
      <c r="M15" s="7"/>
      <c r="N15" s="7"/>
      <c r="O15" s="7">
        <v>0</v>
      </c>
      <c r="P15" s="7">
        <f t="shared" si="13"/>
        <v>0</v>
      </c>
      <c r="Q15" s="7">
        <v>1700</v>
      </c>
      <c r="R15" s="74">
        <v>200000000</v>
      </c>
      <c r="S15" s="2"/>
    </row>
    <row r="16" spans="1:21" x14ac:dyDescent="0.25">
      <c r="A16" s="4">
        <v>15</v>
      </c>
      <c r="B16" s="4">
        <f t="shared" si="0"/>
        <v>2374</v>
      </c>
      <c r="C16" s="4">
        <f t="shared" si="1"/>
        <v>2848.7999999999997</v>
      </c>
      <c r="D16" s="4">
        <f t="shared" si="2"/>
        <v>3418.5599999999995</v>
      </c>
      <c r="E16" s="5">
        <f t="shared" si="3"/>
        <v>250000000</v>
      </c>
      <c r="F16" s="4">
        <f t="shared" ref="F16" si="14">ROUND((E16/B16),0)</f>
        <v>105307</v>
      </c>
      <c r="G16" s="4">
        <f t="shared" ref="G16" si="15">ROUND((E16/C16),0)</f>
        <v>87756</v>
      </c>
      <c r="H16" s="4">
        <f t="shared" ref="H16" si="16">ROUND((E16/D16),0)</f>
        <v>73130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v>2374</v>
      </c>
      <c r="R16" s="2">
        <v>250000000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 t="s">
        <v>103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2145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2820</v>
      </c>
      <c r="H29" s="10">
        <f>G29/G28</f>
        <v>1.3146853146853146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 t="s">
        <v>88</v>
      </c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 t="s">
        <v>85</v>
      </c>
      <c r="D32" s="70">
        <v>4512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86</v>
      </c>
      <c r="D33" s="70">
        <v>48000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74</v>
      </c>
      <c r="D34" s="70">
        <f>D32*D33</f>
        <v>216576000</v>
      </c>
    </row>
    <row r="35" spans="3:7" s="10" customFormat="1" x14ac:dyDescent="0.25">
      <c r="C35" s="70"/>
      <c r="D35" s="70"/>
    </row>
    <row r="36" spans="3:7" s="10" customFormat="1" x14ac:dyDescent="0.25">
      <c r="C36" s="70" t="s">
        <v>87</v>
      </c>
      <c r="D36" s="70"/>
    </row>
    <row r="37" spans="3:7" s="10" customFormat="1" x14ac:dyDescent="0.25">
      <c r="C37" s="70" t="s">
        <v>89</v>
      </c>
      <c r="D37" s="70">
        <v>2820</v>
      </c>
    </row>
    <row r="38" spans="3:7" s="10" customFormat="1" x14ac:dyDescent="0.25">
      <c r="C38" s="70" t="s">
        <v>86</v>
      </c>
      <c r="D38" s="70">
        <v>89000</v>
      </c>
    </row>
    <row r="39" spans="3:7" s="10" customFormat="1" x14ac:dyDescent="0.25">
      <c r="C39" s="70" t="s">
        <v>74</v>
      </c>
      <c r="D39" s="70">
        <f>D37*D38</f>
        <v>250980000</v>
      </c>
    </row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2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3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2024-08-17T10:39:53Z</dcterms:modified>
</cp:coreProperties>
</file>