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827"/>
  <workbookPr filterPrivacy="1" defaultThemeVersion="124226"/>
  <xr:revisionPtr revIDLastSave="0" documentId="13_ncr:1_{0AC77F75-3C99-4BCB-B9DB-C8A4EC9395F8}" xr6:coauthVersionLast="45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8" sheetId="11" r:id="rId2"/>
    <sheet name="Sheet2" sheetId="5" r:id="rId3"/>
    <sheet name="Sheet3" sheetId="6" r:id="rId4"/>
    <sheet name="Sheet4" sheetId="7" r:id="rId5"/>
    <sheet name="Sheet5" sheetId="8" r:id="rId6"/>
    <sheet name="Sheet6" sheetId="9" r:id="rId7"/>
    <sheet name="Sheet7" sheetId="10" r:id="rId8"/>
    <sheet name="Sheet9" sheetId="12" r:id="rId9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39" i="1" l="1"/>
  <c r="G31" i="1" l="1"/>
  <c r="C31" i="1"/>
  <c r="C30" i="1"/>
  <c r="E14" i="1"/>
  <c r="A38" i="1"/>
  <c r="A37" i="1"/>
  <c r="E9" i="1" l="1"/>
  <c r="E8" i="1"/>
  <c r="F31" i="1"/>
  <c r="E6" i="1"/>
  <c r="H29" i="1"/>
  <c r="C29" i="1"/>
  <c r="B22" i="1"/>
  <c r="F43" i="1" l="1"/>
  <c r="C43" i="1"/>
  <c r="F42" i="1"/>
  <c r="C42" i="1"/>
  <c r="C41" i="1"/>
  <c r="C40" i="1"/>
  <c r="F40" i="1"/>
  <c r="B10" i="1"/>
  <c r="B11" i="1" s="1"/>
  <c r="B8" i="1"/>
  <c r="B6" i="1"/>
  <c r="B5" i="1"/>
  <c r="B14" i="1" s="1"/>
  <c r="B12" i="1" l="1"/>
  <c r="B13" i="1" s="1"/>
  <c r="B15" i="1" s="1"/>
  <c r="I38" i="1" s="1"/>
  <c r="C39" i="1"/>
  <c r="C38" i="1"/>
  <c r="C37" i="1"/>
  <c r="B17" i="1" l="1"/>
  <c r="B19" i="1" s="1"/>
  <c r="I33" i="1"/>
  <c r="B21" i="1" l="1"/>
  <c r="B20" i="1"/>
  <c r="B23" i="1"/>
  <c r="I32" i="1"/>
  <c r="I29" i="1" l="1"/>
  <c r="I34" i="1"/>
  <c r="F29" i="1"/>
  <c r="G29" i="1" l="1"/>
  <c r="F30" i="1"/>
  <c r="G30" i="1"/>
  <c r="F32" i="1"/>
  <c r="G32" i="1"/>
  <c r="F33" i="1"/>
  <c r="G33" i="1"/>
  <c r="F34" i="1"/>
  <c r="G34" i="1"/>
  <c r="F35" i="1"/>
  <c r="G35" i="1"/>
  <c r="F37" i="1"/>
  <c r="G37" i="1" s="1"/>
  <c r="F38" i="1"/>
  <c r="I30" i="1" l="1"/>
  <c r="H34" i="1" l="1"/>
  <c r="H33" i="1"/>
  <c r="H35" i="1"/>
  <c r="H30" i="1" l="1"/>
  <c r="H31" i="1"/>
  <c r="H32" i="1"/>
  <c r="G3" i="1" l="1"/>
</calcChain>
</file>

<file path=xl/sharedStrings.xml><?xml version="1.0" encoding="utf-8"?>
<sst xmlns="http://schemas.openxmlformats.org/spreadsheetml/2006/main" count="33" uniqueCount="31">
  <si>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</si>
  <si>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</si>
  <si>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</si>
  <si>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</si>
  <si>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</si>
  <si>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</si>
  <si>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</si>
  <si>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</si>
  <si>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</si>
  <si>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</si>
  <si>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</si>
  <si>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</si>
  <si>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</si>
  <si>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</si>
  <si>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</si>
  <si>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</si>
  <si>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</si>
  <si>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</si>
  <si>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</si>
  <si>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</si>
  <si>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 xml:space="preserve"> Built up Area</t>
  </si>
  <si>
    <t>Area</t>
  </si>
  <si>
    <t>Agreement carpet area</t>
  </si>
  <si>
    <t>Built up area</t>
  </si>
  <si>
    <t>Measurement Carpet</t>
  </si>
  <si>
    <t>RV</t>
  </si>
  <si>
    <t>SBA</t>
  </si>
  <si>
    <t>DB</t>
  </si>
  <si>
    <t>DV</t>
  </si>
  <si>
    <t>2 Car Parking</t>
  </si>
  <si>
    <t>Total Value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</si>
</sst>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  <font>
      <b/>
      <sz val="11"/>
      <color rgb="FF00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53">
    <xf numFmtId="0" fontId="0" fillId="0" borderId="0" xfId="0"/>
    <xf numFmtId="0" fontId="0" fillId="0" borderId="2" xfId="0" applyBorder="1"/>
    <xf numFmtId="0" fontId="0" fillId="0" borderId="3" xfId="0" applyBorder="1"/>
    <xf numFmtId="43" fontId="3" fillId="0" borderId="0" xfId="1" applyFont="1" applyBorder="1"/>
    <xf numFmtId="43" fontId="2" fillId="0" borderId="0" xfId="1" applyFont="1" applyBorder="1"/>
    <xf numFmtId="43" fontId="2" fillId="0" borderId="0" xfId="0" applyNumberFormat="1" applyFont="1"/>
    <xf numFmtId="43" fontId="0" fillId="0" borderId="0" xfId="0" applyNumberFormat="1"/>
    <xf numFmtId="0" fontId="7" fillId="0" borderId="0" xfId="0" applyFont="1"/>
    <xf numFmtId="0" fontId="0" fillId="0" borderId="1" xfId="0" applyBorder="1"/>
    <xf numFmtId="0" fontId="7" fillId="0" borderId="1" xfId="0" applyFont="1" applyBorder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43" fontId="5" fillId="0" borderId="0" xfId="0" applyNumberFormat="1" applyFont="1"/>
    <xf numFmtId="164" fontId="2" fillId="0" borderId="0" xfId="1" applyNumberFormat="1" applyFont="1" applyFill="1" applyBorder="1"/>
    <xf numFmtId="0" fontId="8" fillId="0" borderId="0" xfId="2" applyFill="1" applyBorder="1" applyAlignment="1" applyProtection="1"/>
    <xf numFmtId="0" fontId="9" fillId="0" borderId="1" xfId="0" applyFont="1" applyBorder="1"/>
    <xf numFmtId="43" fontId="9" fillId="0" borderId="1" xfId="0" applyNumberFormat="1" applyFont="1" applyBorder="1"/>
    <xf numFmtId="0" fontId="9" fillId="0" borderId="1" xfId="0" applyFont="1" applyBorder="1" applyAlignment="1">
      <alignment wrapText="1"/>
    </xf>
    <xf numFmtId="0" fontId="11" fillId="0" borderId="1" xfId="0" applyFont="1" applyBorder="1"/>
    <xf numFmtId="0" fontId="9" fillId="0" borderId="1" xfId="1" applyNumberFormat="1" applyFont="1" applyBorder="1"/>
    <xf numFmtId="43" fontId="9" fillId="0" borderId="1" xfId="1" applyFont="1" applyBorder="1"/>
    <xf numFmtId="0" fontId="10" fillId="0" borderId="1" xfId="0" applyFont="1" applyBorder="1"/>
    <xf numFmtId="43" fontId="10" fillId="0" borderId="1" xfId="0" applyNumberFormat="1" applyFont="1" applyBorder="1"/>
    <xf numFmtId="43" fontId="11" fillId="0" borderId="1" xfId="0" applyNumberFormat="1" applyFont="1" applyBorder="1"/>
    <xf numFmtId="0" fontId="0" fillId="0" borderId="5" xfId="0" applyBorder="1"/>
    <xf numFmtId="43" fontId="0" fillId="0" borderId="5" xfId="0" applyNumberFormat="1" applyBorder="1"/>
    <xf numFmtId="0" fontId="10" fillId="0" borderId="1" xfId="0" applyFont="1" applyBorder="1" applyAlignment="1">
      <alignment horizontal="center" wrapText="1"/>
    </xf>
    <xf numFmtId="43" fontId="11" fillId="0" borderId="1" xfId="1" applyFont="1" applyFill="1" applyBorder="1"/>
    <xf numFmtId="10" fontId="11" fillId="0" borderId="1" xfId="0" applyNumberFormat="1" applyFont="1" applyBorder="1"/>
    <xf numFmtId="0" fontId="4" fillId="0" borderId="0" xfId="0" applyFont="1"/>
    <xf numFmtId="0" fontId="6" fillId="0" borderId="0" xfId="0" applyFont="1"/>
    <xf numFmtId="0" fontId="3" fillId="0" borderId="0" xfId="0" applyFont="1"/>
    <xf numFmtId="0" fontId="2" fillId="0" borderId="0" xfId="0" applyFont="1"/>
    <xf numFmtId="0" fontId="5" fillId="0" borderId="0" xfId="0" applyFont="1"/>
    <xf numFmtId="0" fontId="0" fillId="0" borderId="0" xfId="0" applyAlignment="1">
      <alignment wrapText="1"/>
    </xf>
    <xf numFmtId="43" fontId="13" fillId="0" borderId="0" xfId="0" applyNumberFormat="1" applyFont="1"/>
    <xf numFmtId="10" fontId="9" fillId="0" borderId="1" xfId="1" applyNumberFormat="1" applyFont="1" applyBorder="1"/>
    <xf numFmtId="0" fontId="12" fillId="0" borderId="1" xfId="0" applyFont="1" applyBorder="1"/>
    <xf numFmtId="43" fontId="7" fillId="0" borderId="1" xfId="0" applyNumberFormat="1" applyFont="1" applyBorder="1"/>
    <xf numFmtId="0" fontId="10" fillId="0" borderId="6" xfId="0" applyFont="1" applyBorder="1" applyAlignment="1">
      <alignment horizontal="center" wrapText="1"/>
    </xf>
    <xf numFmtId="0" fontId="0" fillId="0" borderId="6" xfId="0" applyBorder="1"/>
    <xf numFmtId="0" fontId="0" fillId="0" borderId="1" xfId="1" applyNumberFormat="1" applyFont="1" applyBorder="1"/>
    <xf numFmtId="10" fontId="0" fillId="0" borderId="1" xfId="1" applyNumberFormat="1" applyFont="1" applyBorder="1"/>
    <xf numFmtId="43" fontId="0" fillId="0" borderId="1" xfId="1" applyFont="1" applyBorder="1"/>
    <xf numFmtId="43" fontId="14" fillId="0" borderId="0" xfId="1" applyFont="1" applyBorder="1"/>
    <xf numFmtId="0" fontId="14" fillId="0" borderId="0" xfId="0" applyFont="1"/>
    <xf numFmtId="10" fontId="14" fillId="0" borderId="0" xfId="0" applyNumberFormat="1" applyFont="1"/>
    <xf numFmtId="0" fontId="4" fillId="2" borderId="0" xfId="0" applyFont="1" applyFill="1"/>
    <xf numFmtId="0" fontId="7" fillId="2" borderId="0" xfId="0" applyFont="1" applyFill="1"/>
    <xf numFmtId="0" fontId="0" fillId="2" borderId="0" xfId="0" applyFill="1"/>
    <xf numFmtId="43" fontId="0" fillId="0" borderId="0" xfId="0" applyNumberFormat="1" applyFill="1" applyBorder="1"/>
    <xf numFmtId="43" fontId="6" fillId="0" borderId="0" xfId="0" applyNumberFormat="1" applyFont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163139</xdr:colOff>
      <xdr:row>45</xdr:row>
      <xdr:rowOff>77407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A82CBF0-EDCD-4345-B0D8-814DED2FBF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697539" cy="8649907"/>
        </a:xfrm>
        <a:prstGeom prst="rect">
          <a:avLst/>
        </a:prstGeom>
      </xdr:spPr>
    </xdr:pic>
    <xdr:clientData/>
  </xdr:twoCellAnchor>
  <xdr:twoCellAnchor editAs="oneCell">
    <xdr:from>
      <xdr:col>15</xdr:col>
      <xdr:colOff>304800</xdr:colOff>
      <xdr:row>0</xdr:row>
      <xdr:rowOff>9525</xdr:rowOff>
    </xdr:from>
    <xdr:to>
      <xdr:col>29</xdr:col>
      <xdr:colOff>515570</xdr:colOff>
      <xdr:row>44</xdr:row>
      <xdr:rowOff>20221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5B0E5AF-A634-49EE-93CC-6BC9AD5F40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448800" y="9525"/>
          <a:ext cx="8745170" cy="839269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201244</xdr:colOff>
      <xdr:row>44</xdr:row>
      <xdr:rowOff>20223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DED4E68B-6DEC-455E-B41B-0813AB118F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735644" cy="8402223"/>
        </a:xfrm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</xdr:row>
      <xdr:rowOff>0</xdr:rowOff>
    </xdr:from>
    <xdr:to>
      <xdr:col>24</xdr:col>
      <xdr:colOff>295997</xdr:colOff>
      <xdr:row>48</xdr:row>
      <xdr:rowOff>162985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2F1DB41B-B685-4600-9288-2F7B59EA0C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753600" y="1714500"/>
          <a:ext cx="5172797" cy="759248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66"/>
  <sheetViews>
    <sheetView tabSelected="1" topLeftCell="A7" zoomScaleNormal="100" workbookViewId="0">
      <selection activeCell="F21" sqref="F21"/>
    </sheetView>
  </sheetViews>
  <sheetFormatPr defaultRowHeight="15" x14ac:dyDescent="0.25"/>
  <cols>
    <col min="1" max="1" width="21.7109375" bestFit="1" customWidth="1"/>
    <col min="2" max="2" width="15.5703125" style="7" customWidth="1"/>
    <col min="3" max="3" width="18.28515625" bestFit="1" customWidth="1"/>
    <col min="4" max="4" width="19.85546875" customWidth="1"/>
    <col min="5" max="5" width="21.7109375" bestFit="1" customWidth="1"/>
    <col min="6" max="6" width="18.85546875" bestFit="1" customWidth="1"/>
    <col min="7" max="7" width="19.85546875" bestFit="1" customWidth="1"/>
    <col min="8" max="8" width="21.7109375" bestFit="1" customWidth="1"/>
    <col min="9" max="9" width="13.7109375" bestFit="1" customWidth="1"/>
    <col min="13" max="13" width="14.28515625" bestFit="1" customWidth="1"/>
    <col min="14" max="14" width="11.5703125" bestFit="1" customWidth="1"/>
  </cols>
  <sheetData>
    <row r="1" spans="1:17" x14ac:dyDescent="0.25">
      <c r="A1" s="1"/>
      <c r="B1" s="11"/>
      <c r="E1" s="1"/>
      <c r="F1" s="2"/>
      <c r="G1" s="2"/>
    </row>
    <row r="2" spans="1:17" ht="16.5" x14ac:dyDescent="0.3">
      <c r="A2" s="16"/>
      <c r="B2" s="27"/>
      <c r="C2" s="27"/>
      <c r="D2" s="7"/>
      <c r="E2" t="s">
        <v>13</v>
      </c>
    </row>
    <row r="3" spans="1:17" ht="16.5" x14ac:dyDescent="0.3">
      <c r="A3" s="16" t="s">
        <v>0</v>
      </c>
      <c r="B3" s="28">
        <v>41000</v>
      </c>
      <c r="C3" s="17"/>
      <c r="D3" s="10"/>
      <c r="E3">
        <v>2008</v>
      </c>
      <c r="F3" s="3">
        <v>2024</v>
      </c>
      <c r="G3" s="4">
        <f>F3-E3</f>
        <v>16</v>
      </c>
      <c r="L3" s="3"/>
      <c r="M3" s="4"/>
    </row>
    <row r="4" spans="1:17" ht="33" x14ac:dyDescent="0.3">
      <c r="A4" s="18" t="s">
        <v>1</v>
      </c>
      <c r="B4" s="28">
        <v>3000</v>
      </c>
      <c r="C4" s="17"/>
      <c r="D4" s="10"/>
      <c r="E4" s="40"/>
      <c r="F4" s="3"/>
      <c r="G4" s="4"/>
      <c r="H4" s="27"/>
      <c r="K4" s="35"/>
      <c r="L4" s="3"/>
      <c r="M4" s="4"/>
    </row>
    <row r="5" spans="1:17" ht="16.5" x14ac:dyDescent="0.3">
      <c r="A5" s="16" t="s">
        <v>2</v>
      </c>
      <c r="B5" s="28">
        <f>B3-B4</f>
        <v>38000</v>
      </c>
      <c r="C5" s="17"/>
      <c r="D5" s="10"/>
      <c r="E5" s="41" t="s">
        <v>22</v>
      </c>
      <c r="F5" s="8" t="s">
        <v>23</v>
      </c>
      <c r="G5" s="14"/>
      <c r="H5" s="8"/>
      <c r="I5" s="8"/>
      <c r="M5" s="45"/>
      <c r="N5" s="31"/>
      <c r="O5" s="31"/>
      <c r="P5" s="31"/>
      <c r="Q5" s="31"/>
    </row>
    <row r="6" spans="1:17" ht="16.5" x14ac:dyDescent="0.3">
      <c r="A6" s="16" t="s">
        <v>3</v>
      </c>
      <c r="B6" s="28">
        <f>B4</f>
        <v>3000</v>
      </c>
      <c r="C6" s="17"/>
      <c r="D6" s="10"/>
      <c r="E6" s="52">
        <f>F6/1.2</f>
        <v>830.83333333333337</v>
      </c>
      <c r="F6" s="3">
        <v>997</v>
      </c>
      <c r="G6" s="14"/>
      <c r="H6" s="8"/>
      <c r="I6" s="10"/>
      <c r="M6" s="45"/>
      <c r="N6" s="31"/>
      <c r="O6" s="31"/>
      <c r="P6" s="31"/>
      <c r="Q6" s="31"/>
    </row>
    <row r="7" spans="1:17" ht="16.5" x14ac:dyDescent="0.3">
      <c r="A7" s="16" t="s">
        <v>4</v>
      </c>
      <c r="B7" s="19">
        <v>16</v>
      </c>
      <c r="C7" s="20"/>
      <c r="D7" s="42"/>
      <c r="E7" s="31">
        <v>45000</v>
      </c>
      <c r="F7" s="3"/>
      <c r="G7" s="5"/>
      <c r="H7" s="8"/>
      <c r="I7" s="8"/>
      <c r="M7" s="46"/>
      <c r="N7" s="31"/>
      <c r="O7" s="31"/>
      <c r="P7" s="31"/>
      <c r="Q7" s="31"/>
    </row>
    <row r="8" spans="1:17" ht="16.5" x14ac:dyDescent="0.3">
      <c r="A8" s="16" t="s">
        <v>5</v>
      </c>
      <c r="B8" s="19">
        <f>B9-B7</f>
        <v>44</v>
      </c>
      <c r="C8" s="20"/>
      <c r="D8" s="42"/>
      <c r="E8" s="52">
        <f>E7*E6</f>
        <v>37387500</v>
      </c>
      <c r="F8" s="32"/>
      <c r="G8" s="5"/>
      <c r="H8" s="10"/>
      <c r="I8" s="10"/>
      <c r="M8" s="46"/>
      <c r="N8" s="31"/>
      <c r="O8" s="31"/>
      <c r="P8" s="31"/>
      <c r="Q8" s="31"/>
    </row>
    <row r="9" spans="1:17" ht="16.5" x14ac:dyDescent="0.3">
      <c r="A9" s="16" t="s">
        <v>6</v>
      </c>
      <c r="B9" s="19">
        <v>60</v>
      </c>
      <c r="C9" s="20"/>
      <c r="D9" s="42"/>
      <c r="E9" s="31">
        <f>E8/F6</f>
        <v>37500</v>
      </c>
      <c r="F9" s="32"/>
      <c r="G9" s="13"/>
      <c r="H9" s="8"/>
      <c r="I9" s="8"/>
      <c r="J9" s="34"/>
      <c r="M9" s="46"/>
      <c r="N9" s="31"/>
      <c r="O9" s="31"/>
      <c r="P9" s="31"/>
      <c r="Q9" s="31"/>
    </row>
    <row r="10" spans="1:17" ht="33" x14ac:dyDescent="0.3">
      <c r="A10" s="18" t="s">
        <v>7</v>
      </c>
      <c r="B10" s="19">
        <f>90*B7/B9</f>
        <v>24</v>
      </c>
      <c r="C10" s="20"/>
      <c r="D10" s="42"/>
      <c r="E10" s="34"/>
      <c r="F10" s="30"/>
      <c r="G10" s="13"/>
      <c r="H10" s="31"/>
      <c r="I10" s="31"/>
      <c r="J10" s="34"/>
      <c r="K10" s="34"/>
      <c r="L10" s="30"/>
      <c r="M10" s="46"/>
      <c r="N10" s="31"/>
      <c r="O10" s="31"/>
      <c r="P10" s="31"/>
      <c r="Q10" s="31"/>
    </row>
    <row r="11" spans="1:17" ht="16.5" x14ac:dyDescent="0.3">
      <c r="A11" s="16"/>
      <c r="B11" s="29">
        <f>B10%</f>
        <v>0.24</v>
      </c>
      <c r="C11" s="37"/>
      <c r="D11" s="43"/>
      <c r="G11" s="13"/>
      <c r="H11" s="31"/>
      <c r="I11" s="31"/>
      <c r="J11" s="34"/>
      <c r="K11" s="34"/>
      <c r="L11" s="30"/>
      <c r="M11" s="47"/>
      <c r="N11" s="31"/>
      <c r="O11" s="31"/>
      <c r="P11" s="31"/>
      <c r="Q11" s="31"/>
    </row>
    <row r="12" spans="1:17" ht="16.5" x14ac:dyDescent="0.3">
      <c r="A12" s="16" t="s">
        <v>8</v>
      </c>
      <c r="B12" s="28">
        <f>B6*B11</f>
        <v>720</v>
      </c>
      <c r="C12" s="21"/>
      <c r="D12" s="44"/>
      <c r="E12" t="s">
        <v>24</v>
      </c>
      <c r="F12" t="s">
        <v>27</v>
      </c>
      <c r="G12" s="13"/>
      <c r="H12" s="31"/>
      <c r="I12" s="31"/>
      <c r="J12" s="34"/>
      <c r="K12" s="34"/>
      <c r="L12" s="30"/>
      <c r="M12" s="45"/>
      <c r="N12" s="31"/>
      <c r="O12" s="31"/>
      <c r="P12" s="31"/>
      <c r="Q12" s="31"/>
    </row>
    <row r="13" spans="1:17" ht="16.5" x14ac:dyDescent="0.3">
      <c r="A13" s="16" t="s">
        <v>9</v>
      </c>
      <c r="B13" s="28">
        <f>B6-B12</f>
        <v>2280</v>
      </c>
      <c r="C13" s="21"/>
      <c r="D13" s="44"/>
      <c r="E13">
        <v>911</v>
      </c>
      <c r="F13">
        <v>23</v>
      </c>
      <c r="G13" s="13"/>
      <c r="H13" s="31"/>
      <c r="I13" s="31"/>
      <c r="J13" s="34"/>
      <c r="K13" s="34"/>
      <c r="L13" s="30"/>
      <c r="M13" s="45"/>
      <c r="N13" s="31"/>
      <c r="O13" s="31"/>
      <c r="P13" s="31"/>
      <c r="Q13" s="31"/>
    </row>
    <row r="14" spans="1:17" ht="16.5" x14ac:dyDescent="0.3">
      <c r="A14" s="16" t="s">
        <v>2</v>
      </c>
      <c r="B14" s="28">
        <f>B5</f>
        <v>38000</v>
      </c>
      <c r="C14" s="17"/>
      <c r="D14" s="10"/>
      <c r="E14">
        <f>E13*1.2</f>
        <v>1093.2</v>
      </c>
      <c r="G14" s="13"/>
      <c r="H14" s="31"/>
      <c r="I14" s="31"/>
      <c r="J14" s="34"/>
      <c r="K14" s="34"/>
      <c r="L14" s="30"/>
      <c r="M14" s="45"/>
      <c r="N14" s="31"/>
      <c r="O14" s="31"/>
      <c r="P14" s="31"/>
      <c r="Q14" s="31"/>
    </row>
    <row r="15" spans="1:17" ht="16.5" x14ac:dyDescent="0.3">
      <c r="A15" s="16" t="s">
        <v>10</v>
      </c>
      <c r="B15" s="28">
        <f>B14+B13</f>
        <v>40280</v>
      </c>
      <c r="C15" s="17"/>
      <c r="D15" s="10"/>
      <c r="G15" s="13"/>
      <c r="H15" s="34"/>
      <c r="I15" s="34"/>
      <c r="J15" s="34"/>
      <c r="K15" s="34"/>
      <c r="L15" s="30"/>
      <c r="M15" s="4"/>
    </row>
    <row r="16" spans="1:17" ht="16.5" x14ac:dyDescent="0.3">
      <c r="A16" s="16" t="s">
        <v>21</v>
      </c>
      <c r="B16" s="22">
        <v>997</v>
      </c>
      <c r="C16" s="38"/>
      <c r="D16" s="8"/>
      <c r="E16" s="5"/>
      <c r="F16" s="5"/>
      <c r="G16" s="5"/>
      <c r="H16" s="6"/>
      <c r="M16" s="33"/>
    </row>
    <row r="17" spans="1:14" ht="16.5" x14ac:dyDescent="0.3">
      <c r="A17" s="16" t="s">
        <v>11</v>
      </c>
      <c r="B17" s="23">
        <f>B15*B16</f>
        <v>40159160</v>
      </c>
      <c r="C17" s="23"/>
      <c r="D17" s="10"/>
      <c r="E17" s="5"/>
      <c r="F17" s="36"/>
      <c r="G17" s="5"/>
      <c r="H17" s="6"/>
      <c r="M17" s="5"/>
      <c r="N17" s="6"/>
    </row>
    <row r="18" spans="1:14" ht="16.5" x14ac:dyDescent="0.3">
      <c r="A18" s="16" t="s">
        <v>29</v>
      </c>
      <c r="B18" s="23">
        <v>3000000</v>
      </c>
      <c r="C18" s="23"/>
      <c r="D18" s="10"/>
      <c r="E18" s="5"/>
      <c r="F18" s="36"/>
      <c r="G18" s="5"/>
      <c r="H18" s="6"/>
      <c r="M18" s="5"/>
      <c r="N18" s="6"/>
    </row>
    <row r="19" spans="1:14" ht="16.5" x14ac:dyDescent="0.3">
      <c r="A19" s="16" t="s">
        <v>30</v>
      </c>
      <c r="B19" s="23">
        <f>B18+B17</f>
        <v>43159160</v>
      </c>
      <c r="C19" s="23"/>
      <c r="D19" s="10"/>
      <c r="E19" s="5"/>
      <c r="F19" s="36"/>
      <c r="G19" s="5"/>
      <c r="H19" s="6"/>
      <c r="M19" s="5"/>
      <c r="N19" s="6"/>
    </row>
    <row r="20" spans="1:14" ht="16.5" x14ac:dyDescent="0.3">
      <c r="A20" s="16" t="s">
        <v>25</v>
      </c>
      <c r="B20" s="23">
        <f>B19*0.98</f>
        <v>42295976.799999997</v>
      </c>
      <c r="C20" s="23"/>
      <c r="D20" s="10"/>
      <c r="E20" s="5"/>
      <c r="F20" s="36"/>
      <c r="G20" s="5"/>
      <c r="H20" s="6"/>
      <c r="M20" s="5"/>
      <c r="N20" s="6"/>
    </row>
    <row r="21" spans="1:14" ht="16.5" x14ac:dyDescent="0.3">
      <c r="A21" s="16" t="s">
        <v>28</v>
      </c>
      <c r="B21" s="23">
        <f>B19*0.8</f>
        <v>34527328</v>
      </c>
      <c r="C21" s="23"/>
      <c r="D21" s="10"/>
      <c r="E21" s="5"/>
      <c r="F21" s="36"/>
      <c r="G21" s="5"/>
      <c r="H21" s="6"/>
      <c r="M21" s="5"/>
      <c r="N21" s="6"/>
    </row>
    <row r="22" spans="1:14" ht="16.5" x14ac:dyDescent="0.3">
      <c r="A22" s="16" t="s">
        <v>12</v>
      </c>
      <c r="B22" s="24">
        <f>997*B4</f>
        <v>2991000</v>
      </c>
      <c r="C22" s="17"/>
      <c r="D22" s="10"/>
      <c r="E22" s="6"/>
      <c r="F22" s="5"/>
    </row>
    <row r="23" spans="1:14" ht="16.5" x14ac:dyDescent="0.3">
      <c r="A23" s="19" t="s">
        <v>16</v>
      </c>
      <c r="B23" s="24">
        <f>B17*0.03/12</f>
        <v>100397.90000000001</v>
      </c>
      <c r="C23" s="39"/>
      <c r="D23" s="10"/>
      <c r="E23" s="6"/>
      <c r="F23" s="5"/>
    </row>
    <row r="24" spans="1:14" x14ac:dyDescent="0.25">
      <c r="B24" s="12"/>
    </row>
    <row r="25" spans="1:14" x14ac:dyDescent="0.25">
      <c r="B25" s="12"/>
    </row>
    <row r="27" spans="1:14" x14ac:dyDescent="0.25">
      <c r="C27" t="s">
        <v>14</v>
      </c>
    </row>
    <row r="28" spans="1:14" x14ac:dyDescent="0.25">
      <c r="B28" s="9" t="s">
        <v>15</v>
      </c>
      <c r="C28" s="8" t="s">
        <v>20</v>
      </c>
      <c r="D28" s="8" t="s">
        <v>26</v>
      </c>
      <c r="E28" s="8" t="s">
        <v>11</v>
      </c>
      <c r="F28" s="8" t="s">
        <v>17</v>
      </c>
      <c r="G28" s="8" t="s">
        <v>18</v>
      </c>
      <c r="H28" s="8" t="s">
        <v>19</v>
      </c>
      <c r="I28" s="8"/>
    </row>
    <row r="29" spans="1:14" ht="17.25" x14ac:dyDescent="0.3">
      <c r="B29" s="9">
        <v>850</v>
      </c>
      <c r="C29" s="8">
        <f>B29*1.2</f>
        <v>1020</v>
      </c>
      <c r="D29" s="8">
        <v>1250</v>
      </c>
      <c r="E29" s="8">
        <v>41000000</v>
      </c>
      <c r="F29" s="10">
        <f t="shared" ref="F29:F35" si="0">E29/B29</f>
        <v>48235.294117647056</v>
      </c>
      <c r="G29" s="10">
        <f>E29/C29</f>
        <v>40196.078431372553</v>
      </c>
      <c r="H29" s="10">
        <f>E29/D29</f>
        <v>32800</v>
      </c>
      <c r="I29" s="8">
        <f>C29/B29</f>
        <v>1.2</v>
      </c>
      <c r="J29" s="15"/>
    </row>
    <row r="30" spans="1:14" ht="17.25" x14ac:dyDescent="0.3">
      <c r="B30" s="9">
        <v>870</v>
      </c>
      <c r="C30" s="8">
        <f>B30*1.2</f>
        <v>1044</v>
      </c>
      <c r="D30" s="8"/>
      <c r="E30" s="8">
        <v>42500000</v>
      </c>
      <c r="F30" s="10">
        <f t="shared" si="0"/>
        <v>48850.574712643676</v>
      </c>
      <c r="G30" s="10">
        <f>E30/C30</f>
        <v>40708.812260536397</v>
      </c>
      <c r="H30" s="10" t="e">
        <f>E30/#REF!</f>
        <v>#REF!</v>
      </c>
      <c r="I30" s="8">
        <f>C30/B30</f>
        <v>1.2</v>
      </c>
      <c r="J30" s="15"/>
    </row>
    <row r="31" spans="1:14" x14ac:dyDescent="0.25">
      <c r="B31" s="9">
        <v>850</v>
      </c>
      <c r="C31" s="8">
        <f>B31*1.2</f>
        <v>1020</v>
      </c>
      <c r="D31" s="10"/>
      <c r="E31">
        <v>45000000</v>
      </c>
      <c r="F31" s="10">
        <f t="shared" si="0"/>
        <v>52941.176470588238</v>
      </c>
      <c r="G31" s="10">
        <f>E31/C31</f>
        <v>44117.647058823532</v>
      </c>
      <c r="H31" s="10" t="e">
        <f>D31/#REF!</f>
        <v>#REF!</v>
      </c>
      <c r="I31" s="8"/>
    </row>
    <row r="32" spans="1:14" x14ac:dyDescent="0.25">
      <c r="B32" s="9"/>
      <c r="C32" s="8"/>
      <c r="D32" s="8"/>
      <c r="E32" s="10"/>
      <c r="F32" s="10" t="e">
        <f t="shared" si="0"/>
        <v>#DIV/0!</v>
      </c>
      <c r="G32" s="10" t="e">
        <f t="shared" ref="G32:G35" si="1">E32/C32</f>
        <v>#DIV/0!</v>
      </c>
      <c r="H32" s="10" t="e">
        <f>E32/#REF!</f>
        <v>#REF!</v>
      </c>
      <c r="I32" s="8" t="e">
        <f>#REF!/B32</f>
        <v>#REF!</v>
      </c>
    </row>
    <row r="33" spans="1:10" x14ac:dyDescent="0.25">
      <c r="B33" s="9"/>
      <c r="C33" s="25"/>
      <c r="E33" s="26"/>
      <c r="F33" s="26" t="e">
        <f t="shared" si="0"/>
        <v>#DIV/0!</v>
      </c>
      <c r="G33" s="10" t="e">
        <f t="shared" si="1"/>
        <v>#DIV/0!</v>
      </c>
      <c r="H33" s="26" t="e">
        <f>E33/#REF!</f>
        <v>#REF!</v>
      </c>
      <c r="I33" s="8" t="e">
        <f>C33/B33</f>
        <v>#DIV/0!</v>
      </c>
    </row>
    <row r="34" spans="1:10" x14ac:dyDescent="0.25">
      <c r="E34" s="26"/>
      <c r="F34" s="26" t="e">
        <f t="shared" si="0"/>
        <v>#DIV/0!</v>
      </c>
      <c r="G34" s="26" t="e">
        <f t="shared" si="1"/>
        <v>#DIV/0!</v>
      </c>
      <c r="H34" s="26" t="e">
        <f>E34/#REF!</f>
        <v>#REF!</v>
      </c>
      <c r="I34" t="e">
        <f>#REF!/B34</f>
        <v>#REF!</v>
      </c>
    </row>
    <row r="35" spans="1:10" x14ac:dyDescent="0.25">
      <c r="E35" s="25"/>
      <c r="F35" s="26" t="e">
        <f t="shared" si="0"/>
        <v>#DIV/0!</v>
      </c>
      <c r="G35" s="26" t="e">
        <f t="shared" si="1"/>
        <v>#DIV/0!</v>
      </c>
      <c r="H35" s="26" t="e">
        <f>E35/#REF!</f>
        <v>#REF!</v>
      </c>
    </row>
    <row r="37" spans="1:10" x14ac:dyDescent="0.25">
      <c r="A37">
        <f>92.65*10.764</f>
        <v>997.28459999999995</v>
      </c>
      <c r="B37" s="7">
        <v>36250000</v>
      </c>
      <c r="C37">
        <f t="shared" ref="C37:C43" si="2">B37/A37</f>
        <v>36348.701263410665</v>
      </c>
      <c r="D37">
        <v>1124400</v>
      </c>
      <c r="E37">
        <v>30000</v>
      </c>
      <c r="F37">
        <f>E37+D37+B37</f>
        <v>37404400</v>
      </c>
      <c r="G37" s="51">
        <f>F37/A37</f>
        <v>37506.244456196357</v>
      </c>
      <c r="H37" s="6"/>
      <c r="I37" s="6"/>
      <c r="J37" s="6"/>
    </row>
    <row r="38" spans="1:10" x14ac:dyDescent="0.25">
      <c r="A38">
        <f>92.65*10.764</f>
        <v>997.28459999999995</v>
      </c>
      <c r="B38" s="7">
        <v>39000000</v>
      </c>
      <c r="C38">
        <f t="shared" si="2"/>
        <v>39106.188945462512</v>
      </c>
      <c r="D38">
        <v>882000</v>
      </c>
      <c r="E38">
        <v>30000</v>
      </c>
      <c r="F38">
        <f>E38+D38+B38</f>
        <v>39912000</v>
      </c>
      <c r="H38" s="6"/>
      <c r="I38" s="6">
        <f>B15/C38</f>
        <v>1.0300159919999998</v>
      </c>
      <c r="J38" s="6"/>
    </row>
    <row r="39" spans="1:10" x14ac:dyDescent="0.25">
      <c r="A39">
        <f>92.66*10.764</f>
        <v>997.3922399999999</v>
      </c>
      <c r="B39" s="7">
        <v>42800000</v>
      </c>
      <c r="C39">
        <f t="shared" si="2"/>
        <v>42911.903946635881</v>
      </c>
      <c r="J39" s="6"/>
    </row>
    <row r="40" spans="1:10" ht="15.75" x14ac:dyDescent="0.25">
      <c r="A40" s="48"/>
      <c r="B40" s="49"/>
      <c r="C40" s="50" t="e">
        <f t="shared" si="2"/>
        <v>#DIV/0!</v>
      </c>
      <c r="D40" s="50">
        <v>899500</v>
      </c>
      <c r="E40" s="50">
        <v>30000</v>
      </c>
      <c r="F40" s="50">
        <f>E40+D40+B40</f>
        <v>929500</v>
      </c>
      <c r="G40" s="50"/>
    </row>
    <row r="41" spans="1:10" ht="15.75" x14ac:dyDescent="0.25">
      <c r="A41" s="30"/>
      <c r="C41" t="e">
        <f t="shared" si="2"/>
        <v>#DIV/0!</v>
      </c>
    </row>
    <row r="42" spans="1:10" ht="15.75" x14ac:dyDescent="0.25">
      <c r="A42" s="48"/>
      <c r="B42" s="49"/>
      <c r="C42" s="50" t="e">
        <f t="shared" si="2"/>
        <v>#DIV/0!</v>
      </c>
      <c r="D42" s="50">
        <v>1194000</v>
      </c>
      <c r="E42" s="50">
        <v>30000</v>
      </c>
      <c r="F42" s="50">
        <f>E42+D42+B42</f>
        <v>1224000</v>
      </c>
      <c r="G42" s="50"/>
    </row>
    <row r="43" spans="1:10" ht="15.75" x14ac:dyDescent="0.25">
      <c r="A43" s="48"/>
      <c r="B43" s="49"/>
      <c r="C43" s="50" t="e">
        <f t="shared" si="2"/>
        <v>#DIV/0!</v>
      </c>
      <c r="D43" s="50">
        <v>1220500</v>
      </c>
      <c r="E43" s="50">
        <v>30000</v>
      </c>
      <c r="F43" s="50">
        <f>E43+D43+B43</f>
        <v>1250500</v>
      </c>
      <c r="G43" s="50"/>
    </row>
    <row r="44" spans="1:10" ht="15.75" x14ac:dyDescent="0.25">
      <c r="A44" s="30"/>
    </row>
    <row r="45" spans="1:10" ht="15.75" x14ac:dyDescent="0.25">
      <c r="A45" s="30"/>
    </row>
    <row r="46" spans="1:10" ht="15.75" x14ac:dyDescent="0.25">
      <c r="A46" s="30"/>
    </row>
    <row r="66" spans="3:5" x14ac:dyDescent="0.25">
      <c r="C66" s="6"/>
      <c r="D66" s="6"/>
      <c r="E66" s="6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C0B53E-5066-4CAC-B9C2-148BA4AEDFD5}">
  <dimension ref="N58"/>
  <sheetViews>
    <sheetView workbookViewId="0">
      <selection activeCell="P1" sqref="P1"/>
    </sheetView>
  </sheetViews>
  <sheetFormatPr defaultRowHeight="15" x14ac:dyDescent="0.25"/>
  <sheetData>
    <row r="58" spans="14:14" x14ac:dyDescent="0.25">
      <c r="N58">
        <v>23270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13" workbookViewId="0">
      <selection activeCell="Q10" sqref="Q10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22D3C9-DF02-4BED-820A-814425B1AD34}">
  <dimension ref="A1"/>
  <sheetViews>
    <sheetView topLeftCell="A10" workbookViewId="0">
      <selection activeCell="U35" sqref="U35"/>
    </sheetView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D42FFF-758E-45D9-B548-BE4421FAA8E2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F8F26E-7B4C-47F4-8D62-D462A0F6A44F}">
  <dimension ref="A1"/>
  <sheetViews>
    <sheetView topLeftCell="A4"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Sheet1</vt:lpstr>
      <vt:lpstr>Sheet8</vt:lpstr>
      <vt:lpstr>Sheet2</vt:lpstr>
      <vt:lpstr>Sheet3</vt:lpstr>
      <vt:lpstr>Sheet4</vt:lpstr>
      <vt:lpstr>Sheet5</vt:lpstr>
      <vt:lpstr>Sheet6</vt:lpstr>
      <vt:lpstr>Sheet7</vt:lpstr>
      <vt:lpstr>Sheet9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2024-08-16T06:10:31Z</dcterms:modified>
</cp:coreProperties>
</file>