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ajesh H Shilotri  - Cosmos\"/>
    </mc:Choice>
  </mc:AlternateContent>
  <xr:revisionPtr revIDLastSave="0" documentId="13_ncr:1_{A73ADF13-6C12-4EBB-BADA-8CC940EC069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9" i="19" l="1"/>
  <c r="Y19" i="18"/>
  <c r="T16" i="19"/>
  <c r="U22" i="17"/>
  <c r="V47" i="4"/>
  <c r="V43" i="4"/>
  <c r="G45" i="4"/>
  <c r="E67" i="4"/>
  <c r="E62" i="4"/>
  <c r="E50" i="4"/>
  <c r="E51" i="4"/>
  <c r="E52" i="4"/>
  <c r="E53" i="4"/>
  <c r="E61" i="4" s="1"/>
  <c r="E54" i="4"/>
  <c r="E55" i="4"/>
  <c r="E56" i="4"/>
  <c r="E57" i="4"/>
  <c r="E58" i="4"/>
  <c r="E59" i="4"/>
  <c r="E49" i="4"/>
  <c r="F45" i="4" l="1"/>
  <c r="P24" i="4" l="1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<sst xmlns="http://schemas.openxmlformats.org/spreadsheetml/2006/main" count="46" uniqueCount="41">
  <si>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</si>
  <si>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</si>
  <si>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</si>
  <si>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</si>
  <si>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</si>
  <si>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</si>
  <si>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</si>
  <si>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</si>
  <si>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</si>
  <si>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</si>
  <si>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</si>
  <si>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</si>
  <si>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</si>
  <si>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</si>
  <si>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</si>
  <si>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</si>
  <si>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</si>
  <si>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</si>
  <si>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</si>
  <si>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</si>
  <si>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</si>
  <si>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</si>
  <si>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</si>
  <si>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</si>
  <si>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</si>
  <si>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</si>
  <si>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</si>
  <si>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</si>
  <si>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</si>
  <si>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</si>
  <si>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</si>
  <si>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</si>
  <si>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</si>
  <si>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</si>
  <si>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</si>
  <si>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</si>
  <si>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Kalyan Khadakpada Branch ) - Mr. Rajesh H Shilotri &amp; Mrs. Hemangi H Shilotri</t>
  </si>
  <si>
    <t>As per Part OC</t>
  </si>
  <si>
    <t>Agree BUA</t>
  </si>
  <si>
    <t>Measured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</si>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</sst>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36CC2-2049-4DEB-B1D9-02F10F1A0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115507</xdr:colOff>
      <xdr:row>51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C8EEEC-7EA9-46F8-8426-8133DCE71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9907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325086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24331E-4B7B-4FA3-94D7-2E090BE04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59486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53015-658A-47D1-A36B-0D240C26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41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24C3C-0421-4377-BCAE-08FA75745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6554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248876</xdr:colOff>
      <xdr:row>36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947A18-4A96-4979-8D9A-71592E121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83276" cy="70399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38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BEB4BB-4C76-46E7-956F-BC20C4C1C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106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1CF564-92E1-420D-8FFD-EB3EECA16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7"/>
  <sheetViews>
    <sheetView tabSelected="1" topLeftCell="A34" zoomScaleNormal="100" workbookViewId="0">
      <selection activeCell="V52" sqref="V5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6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833</v>
      </c>
      <c r="C3" s="4">
        <f>B3*1.2</f>
        <v>999.59999999999991</v>
      </c>
      <c r="D3" s="4">
        <f t="shared" ref="D3:D14" si="2">C3*1.2</f>
        <v>1199.5199999999998</v>
      </c>
      <c r="E3" s="5">
        <f t="shared" ref="E3:E14" si="3">R3</f>
        <v>6000000</v>
      </c>
      <c r="F3" s="9">
        <f t="shared" ref="F3:F14" si="4">ROUND((E3/B3),0)</f>
        <v>7203</v>
      </c>
      <c r="G3" s="9">
        <f t="shared" ref="G3:G14" si="5">ROUND((E3/C3),0)</f>
        <v>6002</v>
      </c>
      <c r="H3" s="9">
        <f t="shared" ref="H3:H14" si="6">ROUND((E3/D3),0)</f>
        <v>5002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833</v>
      </c>
      <c r="R3" s="2">
        <v>6000000</v>
      </c>
    </row>
    <row r="4" spans="1:20" s="51" customFormat="1" x14ac:dyDescent="0.25">
      <c r="A4" s="49">
        <f t="shared" si="0"/>
        <v>0</v>
      </c>
      <c r="B4" s="49">
        <f t="shared" si="1"/>
        <v>462.5</v>
      </c>
      <c r="C4" s="49">
        <f t="shared" ref="C4:C14" si="9">B4*1.2</f>
        <v>555</v>
      </c>
      <c r="D4" s="49">
        <f t="shared" si="2"/>
        <v>666</v>
      </c>
      <c r="E4" s="50">
        <f t="shared" si="3"/>
        <v>4270000</v>
      </c>
      <c r="F4" s="49">
        <f t="shared" si="4"/>
        <v>9232</v>
      </c>
      <c r="G4" s="49">
        <f t="shared" si="5"/>
        <v>7694</v>
      </c>
      <c r="H4" s="49">
        <f t="shared" si="6"/>
        <v>6411</v>
      </c>
      <c r="I4" s="49" t="e">
        <f>#REF!</f>
        <v>#REF!</v>
      </c>
      <c r="J4" s="49">
        <f t="shared" si="7"/>
        <v>0</v>
      </c>
      <c r="O4" s="51">
        <v>0</v>
      </c>
      <c r="P4" s="51">
        <v>555</v>
      </c>
      <c r="Q4" s="51">
        <f t="shared" si="8"/>
        <v>462.5</v>
      </c>
      <c r="R4" s="52">
        <v>4270000</v>
      </c>
    </row>
    <row r="5" spans="1:20" s="51" customFormat="1" x14ac:dyDescent="0.25">
      <c r="A5" s="49">
        <f t="shared" si="0"/>
        <v>0</v>
      </c>
      <c r="B5" s="49">
        <f t="shared" si="1"/>
        <v>705</v>
      </c>
      <c r="C5" s="49">
        <f t="shared" si="9"/>
        <v>846</v>
      </c>
      <c r="D5" s="49">
        <f t="shared" si="2"/>
        <v>1015.1999999999999</v>
      </c>
      <c r="E5" s="50">
        <f t="shared" si="3"/>
        <v>6717500</v>
      </c>
      <c r="F5" s="49">
        <f t="shared" si="4"/>
        <v>9528</v>
      </c>
      <c r="G5" s="49">
        <f t="shared" si="5"/>
        <v>7940</v>
      </c>
      <c r="H5" s="49">
        <f t="shared" si="6"/>
        <v>6617</v>
      </c>
      <c r="I5" s="49" t="e">
        <f>#REF!</f>
        <v>#REF!</v>
      </c>
      <c r="J5" s="49">
        <f t="shared" si="7"/>
        <v>0</v>
      </c>
      <c r="O5" s="51">
        <v>0</v>
      </c>
      <c r="P5" s="51">
        <f t="shared" si="8"/>
        <v>0</v>
      </c>
      <c r="Q5" s="51">
        <v>705</v>
      </c>
      <c r="R5" s="52">
        <v>6717500</v>
      </c>
    </row>
    <row r="6" spans="1:20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0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0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0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ht="14.25" customHeight="1" x14ac:dyDescent="0.25">
      <c r="A16" s="4">
        <f t="shared" ref="A16:A32" si="32">N16</f>
        <v>0</v>
      </c>
      <c r="B16" s="4">
        <f t="shared" ref="B16:B32" si="33">Q16</f>
        <v>877.5</v>
      </c>
      <c r="C16" s="4">
        <f>B16*1.2</f>
        <v>1053</v>
      </c>
      <c r="D16" s="4">
        <f t="shared" ref="D16:D32" si="34">C16*1.2</f>
        <v>1263.5999999999999</v>
      </c>
      <c r="E16" s="5">
        <f t="shared" ref="E16:E32" si="35">R16</f>
        <v>7600000</v>
      </c>
      <c r="F16" s="9">
        <f t="shared" ref="F16:F32" si="36">ROUND((E16/B16),0)</f>
        <v>8661</v>
      </c>
      <c r="G16" s="9">
        <f t="shared" ref="G16:G32" si="37">ROUND((E16/C16),0)</f>
        <v>7217</v>
      </c>
      <c r="H16" s="9">
        <f t="shared" ref="H16:H32" si="38">ROUND((E16/D16),0)</f>
        <v>6015</v>
      </c>
      <c r="I16" s="4" t="e">
        <f>#REF!</f>
        <v>#REF!</v>
      </c>
      <c r="J16" s="4">
        <f t="shared" ref="J16:J32" si="39">S16</f>
        <v>0</v>
      </c>
      <c r="O16">
        <v>0</v>
      </c>
      <c r="P16">
        <v>1053</v>
      </c>
      <c r="Q16">
        <f t="shared" ref="P16:Q32" si="40">P16/1.2</f>
        <v>877.5</v>
      </c>
      <c r="R16" s="2">
        <v>7600000</v>
      </c>
    </row>
    <row r="17" spans="1:18" ht="14.25" customHeight="1" x14ac:dyDescent="0.25">
      <c r="A17" s="4">
        <f t="shared" si="32"/>
        <v>0</v>
      </c>
      <c r="B17" s="4">
        <f t="shared" si="33"/>
        <v>1087.5</v>
      </c>
      <c r="C17" s="4">
        <f t="shared" ref="C17:C32" si="41">B17*1.2</f>
        <v>1305</v>
      </c>
      <c r="D17" s="4">
        <f t="shared" si="34"/>
        <v>1566</v>
      </c>
      <c r="E17" s="5">
        <f t="shared" si="35"/>
        <v>9000000</v>
      </c>
      <c r="F17" s="9">
        <f t="shared" si="36"/>
        <v>8276</v>
      </c>
      <c r="G17" s="9">
        <f t="shared" si="37"/>
        <v>6897</v>
      </c>
      <c r="H17" s="9">
        <f t="shared" si="38"/>
        <v>5747</v>
      </c>
      <c r="I17" s="4" t="e">
        <f>#REF!</f>
        <v>#REF!</v>
      </c>
      <c r="J17" s="4">
        <f t="shared" si="39"/>
        <v>0</v>
      </c>
      <c r="O17">
        <v>0</v>
      </c>
      <c r="P17">
        <v>1305</v>
      </c>
      <c r="Q17">
        <f t="shared" si="40"/>
        <v>1087.5</v>
      </c>
      <c r="R17" s="2">
        <v>9000000</v>
      </c>
    </row>
    <row r="18" spans="1:18" ht="14.25" customHeight="1" x14ac:dyDescent="0.25">
      <c r="A18" s="4">
        <f t="shared" si="32"/>
        <v>0</v>
      </c>
      <c r="B18" s="4">
        <f t="shared" si="33"/>
        <v>620</v>
      </c>
      <c r="C18" s="4">
        <f t="shared" si="41"/>
        <v>744</v>
      </c>
      <c r="D18" s="4">
        <f t="shared" si="34"/>
        <v>892.8</v>
      </c>
      <c r="E18" s="5">
        <f t="shared" si="35"/>
        <v>6200000</v>
      </c>
      <c r="F18" s="9">
        <f t="shared" si="36"/>
        <v>10000</v>
      </c>
      <c r="G18" s="9">
        <f t="shared" si="37"/>
        <v>8333</v>
      </c>
      <c r="H18" s="9">
        <f t="shared" si="38"/>
        <v>6944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620</v>
      </c>
      <c r="R18" s="2">
        <v>6200000</v>
      </c>
    </row>
    <row r="19" spans="1:18" s="51" customFormat="1" ht="14.25" customHeight="1" x14ac:dyDescent="0.25">
      <c r="A19" s="49">
        <f t="shared" si="32"/>
        <v>0</v>
      </c>
      <c r="B19" s="49">
        <f t="shared" si="33"/>
        <v>675</v>
      </c>
      <c r="C19" s="49">
        <f t="shared" si="41"/>
        <v>810</v>
      </c>
      <c r="D19" s="49">
        <f t="shared" si="34"/>
        <v>972</v>
      </c>
      <c r="E19" s="50">
        <f t="shared" si="35"/>
        <v>8000000</v>
      </c>
      <c r="F19" s="49">
        <f t="shared" si="36"/>
        <v>11852</v>
      </c>
      <c r="G19" s="49">
        <f t="shared" si="37"/>
        <v>9877</v>
      </c>
      <c r="H19" s="49">
        <f t="shared" si="38"/>
        <v>8230</v>
      </c>
      <c r="I19" s="49" t="e">
        <f>#REF!</f>
        <v>#REF!</v>
      </c>
      <c r="J19" s="49">
        <f t="shared" si="39"/>
        <v>0</v>
      </c>
      <c r="O19" s="51">
        <v>0</v>
      </c>
      <c r="P19" s="51">
        <f t="shared" si="40"/>
        <v>0</v>
      </c>
      <c r="Q19" s="51">
        <v>675</v>
      </c>
      <c r="R19" s="52">
        <v>8000000</v>
      </c>
    </row>
    <row r="20" spans="1:18" ht="14.25" customHeight="1" x14ac:dyDescent="0.25">
      <c r="A20" s="4">
        <f t="shared" si="32"/>
        <v>0</v>
      </c>
      <c r="B20" s="4">
        <f t="shared" si="33"/>
        <v>650</v>
      </c>
      <c r="C20" s="4">
        <f t="shared" si="41"/>
        <v>780</v>
      </c>
      <c r="D20" s="4">
        <f t="shared" si="34"/>
        <v>936</v>
      </c>
      <c r="E20" s="5">
        <f t="shared" si="35"/>
        <v>6000000</v>
      </c>
      <c r="F20" s="9">
        <f t="shared" si="36"/>
        <v>9231</v>
      </c>
      <c r="G20" s="9">
        <f t="shared" si="37"/>
        <v>7692</v>
      </c>
      <c r="H20" s="9">
        <f t="shared" si="38"/>
        <v>6410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650</v>
      </c>
      <c r="R20" s="2">
        <v>6000000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720</v>
      </c>
      <c r="C21" s="4">
        <f t="shared" ref="C21:C24" si="44">B21*1.2</f>
        <v>864</v>
      </c>
      <c r="D21" s="4">
        <f t="shared" ref="D21:D24" si="45">C21*1.2</f>
        <v>1036.8</v>
      </c>
      <c r="E21" s="5">
        <f t="shared" ref="E21:E24" si="46">R21</f>
        <v>7300000</v>
      </c>
      <c r="F21" s="9">
        <f t="shared" ref="F21:F24" si="47">ROUND((E21/B21),0)</f>
        <v>10139</v>
      </c>
      <c r="G21" s="9">
        <f t="shared" ref="G21:G24" si="48">ROUND((E21/C21),0)</f>
        <v>8449</v>
      </c>
      <c r="H21" s="9">
        <f t="shared" ref="H21:H24" si="49">ROUND((E21/D21),0)</f>
        <v>7041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720</v>
      </c>
      <c r="R21" s="2">
        <v>7300000</v>
      </c>
    </row>
    <row r="22" spans="1:18" ht="14.25" customHeight="1" x14ac:dyDescent="0.25">
      <c r="A22" s="4">
        <f t="shared" si="42"/>
        <v>0</v>
      </c>
      <c r="B22" s="4">
        <f t="shared" si="43"/>
        <v>770</v>
      </c>
      <c r="C22" s="4">
        <f t="shared" si="44"/>
        <v>924</v>
      </c>
      <c r="D22" s="4">
        <f t="shared" si="45"/>
        <v>1108.8</v>
      </c>
      <c r="E22" s="5">
        <f t="shared" si="46"/>
        <v>7500000</v>
      </c>
      <c r="F22" s="9">
        <f t="shared" si="47"/>
        <v>9740</v>
      </c>
      <c r="G22" s="9">
        <f t="shared" si="48"/>
        <v>8117</v>
      </c>
      <c r="H22" s="9">
        <f t="shared" si="49"/>
        <v>6764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770</v>
      </c>
      <c r="R22" s="2">
        <v>7500000</v>
      </c>
    </row>
    <row r="23" spans="1:18" s="51" customFormat="1" ht="14.25" customHeight="1" x14ac:dyDescent="0.25">
      <c r="A23" s="49">
        <f t="shared" si="42"/>
        <v>0</v>
      </c>
      <c r="B23" s="49">
        <f t="shared" si="43"/>
        <v>822</v>
      </c>
      <c r="C23" s="49">
        <f t="shared" si="44"/>
        <v>986.4</v>
      </c>
      <c r="D23" s="49">
        <f t="shared" si="45"/>
        <v>1183.6799999999998</v>
      </c>
      <c r="E23" s="50">
        <f t="shared" si="46"/>
        <v>8500000</v>
      </c>
      <c r="F23" s="49">
        <f t="shared" si="47"/>
        <v>10341</v>
      </c>
      <c r="G23" s="49">
        <f t="shared" si="48"/>
        <v>8617</v>
      </c>
      <c r="H23" s="49">
        <f t="shared" si="49"/>
        <v>7181</v>
      </c>
      <c r="I23" s="49" t="e">
        <f>#REF!</f>
        <v>#REF!</v>
      </c>
      <c r="J23" s="49">
        <f t="shared" si="50"/>
        <v>0</v>
      </c>
      <c r="O23" s="51">
        <v>0</v>
      </c>
      <c r="P23" s="51">
        <f t="shared" si="51"/>
        <v>0</v>
      </c>
      <c r="Q23" s="51">
        <v>822</v>
      </c>
      <c r="R23" s="52">
        <v>8500000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1:Q24" si="52">P24/1.2</f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E40" t="s">
        <v>38</v>
      </c>
      <c r="F40" s="7">
        <v>864</v>
      </c>
      <c r="S40" s="10"/>
      <c r="T40" s="10"/>
      <c r="U40" s="34" t="s">
        <v>22</v>
      </c>
      <c r="V40" s="35">
        <v>2004</v>
      </c>
      <c r="W40" s="33" t="s">
        <v>37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20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-40</v>
      </c>
      <c r="W42" s="33"/>
      <c r="X42" s="26"/>
      <c r="Y42" s="7"/>
    </row>
    <row r="43" spans="1:25" ht="16.5" x14ac:dyDescent="0.3">
      <c r="F43" s="7">
        <v>560</v>
      </c>
      <c r="S43" s="10"/>
      <c r="T43" s="10"/>
      <c r="U43" s="37" t="s">
        <v>24</v>
      </c>
      <c r="V43" s="38">
        <f>715*2500</f>
        <v>1787500</v>
      </c>
      <c r="W43" s="33"/>
      <c r="X43" s="26"/>
      <c r="Y43" s="7"/>
    </row>
    <row r="44" spans="1:25" ht="16.5" x14ac:dyDescent="0.3">
      <c r="F44" s="7">
        <v>36</v>
      </c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F45" s="7">
        <f>SUM(F43:F44)</f>
        <v>596</v>
      </c>
      <c r="G45">
        <f>F45*1.2</f>
        <v>715.19999999999993</v>
      </c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D47" t="s">
        <v>39</v>
      </c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V46*20/60</f>
        <v>30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0.3</v>
      </c>
      <c r="W48" s="33"/>
      <c r="X48" s="18"/>
      <c r="Y48" s="7"/>
    </row>
    <row r="49" spans="3:25" ht="16.5" x14ac:dyDescent="0.3">
      <c r="C49">
        <v>1.29</v>
      </c>
      <c r="D49">
        <v>4.49</v>
      </c>
      <c r="E49">
        <f>C49*D49</f>
        <v>5.7921000000000005</v>
      </c>
      <c r="R49" s="6" t="s">
        <v>18</v>
      </c>
      <c r="S49" s="16">
        <f>SUM(S48:S48)</f>
        <v>0</v>
      </c>
      <c r="U49" s="31" t="s">
        <v>28</v>
      </c>
      <c r="V49" s="41">
        <f>ROUND((V43*V48),0)</f>
        <v>536250</v>
      </c>
      <c r="W49" s="33"/>
      <c r="X49" s="18"/>
      <c r="Y49" s="7"/>
    </row>
    <row r="50" spans="3:25" ht="16.5" x14ac:dyDescent="0.3">
      <c r="C50">
        <v>9.4600000000000009</v>
      </c>
      <c r="D50">
        <v>12.25</v>
      </c>
      <c r="E50">
        <f t="shared" ref="E50:E60" si="53">C50*D50</f>
        <v>115.88500000000001</v>
      </c>
      <c r="R50" s="6" t="s">
        <v>13</v>
      </c>
      <c r="S50" s="16">
        <f>S49*90%</f>
        <v>0</v>
      </c>
      <c r="U50" s="31" t="s">
        <v>40</v>
      </c>
      <c r="V50" s="41">
        <v>596</v>
      </c>
      <c r="W50" s="33"/>
      <c r="X50" s="18"/>
      <c r="Y50" s="7"/>
    </row>
    <row r="51" spans="3:25" ht="16.5" x14ac:dyDescent="0.3">
      <c r="C51">
        <v>10.62</v>
      </c>
      <c r="D51">
        <v>4.0999999999999996</v>
      </c>
      <c r="E51">
        <f t="shared" si="53"/>
        <v>43.541999999999994</v>
      </c>
      <c r="R51" s="6" t="s">
        <v>19</v>
      </c>
      <c r="S51" s="16">
        <f>S49*80%</f>
        <v>0</v>
      </c>
      <c r="U51" s="37" t="s">
        <v>17</v>
      </c>
      <c r="V51" s="35">
        <v>10200</v>
      </c>
      <c r="W51" s="33"/>
      <c r="X51" s="18"/>
      <c r="Y51" s="7"/>
    </row>
    <row r="52" spans="3:25" ht="16.5" x14ac:dyDescent="0.3">
      <c r="C52">
        <v>4.24</v>
      </c>
      <c r="D52">
        <v>2.1</v>
      </c>
      <c r="E52">
        <f t="shared" si="53"/>
        <v>8.9040000000000017</v>
      </c>
      <c r="S52" s="10"/>
      <c r="T52" s="10"/>
      <c r="U52" s="37" t="s">
        <v>29</v>
      </c>
      <c r="V52" s="38">
        <f>V51*V50</f>
        <v>6079200</v>
      </c>
      <c r="W52" s="33"/>
      <c r="X52" s="26"/>
      <c r="Y52" s="7"/>
    </row>
    <row r="53" spans="3:25" ht="16.5" x14ac:dyDescent="0.3">
      <c r="C53">
        <v>15.43</v>
      </c>
      <c r="D53">
        <v>2.89</v>
      </c>
      <c r="E53">
        <f t="shared" si="53"/>
        <v>44.592700000000001</v>
      </c>
      <c r="S53" s="10"/>
      <c r="T53" s="10"/>
      <c r="U53" s="42" t="s">
        <v>30</v>
      </c>
      <c r="V53" s="43">
        <f>V52-V49</f>
        <v>5542950</v>
      </c>
      <c r="W53" s="44"/>
      <c r="X53" s="26"/>
      <c r="Y53" s="7"/>
    </row>
    <row r="54" spans="3:25" ht="16.5" x14ac:dyDescent="0.3">
      <c r="C54">
        <v>5.09</v>
      </c>
      <c r="D54">
        <v>3.73</v>
      </c>
      <c r="E54">
        <f t="shared" si="53"/>
        <v>18.985699999999998</v>
      </c>
      <c r="P54" s="13" t="s">
        <v>14</v>
      </c>
      <c r="S54" s="10"/>
      <c r="T54" s="11"/>
      <c r="U54" s="42" t="s">
        <v>31</v>
      </c>
      <c r="V54" s="43">
        <f>V53*0.9</f>
        <v>4988655</v>
      </c>
      <c r="W54" s="33"/>
      <c r="X54" s="28"/>
      <c r="Y54" s="7"/>
    </row>
    <row r="55" spans="3:25" ht="16.5" x14ac:dyDescent="0.3">
      <c r="C55">
        <v>2.71</v>
      </c>
      <c r="D55">
        <v>3.59</v>
      </c>
      <c r="E55">
        <f t="shared" si="53"/>
        <v>9.7288999999999994</v>
      </c>
      <c r="S55" s="11"/>
      <c r="T55" s="10"/>
      <c r="U55" s="42" t="s">
        <v>32</v>
      </c>
      <c r="V55" s="45">
        <f>V53*0.8</f>
        <v>4434360</v>
      </c>
      <c r="W55" s="33"/>
      <c r="X55" s="29"/>
      <c r="Y55" s="7"/>
    </row>
    <row r="56" spans="3:25" ht="16.5" x14ac:dyDescent="0.3">
      <c r="C56">
        <v>10.25</v>
      </c>
      <c r="D56">
        <v>13.03</v>
      </c>
      <c r="E56">
        <f t="shared" si="53"/>
        <v>133.5575</v>
      </c>
      <c r="S56" s="10"/>
      <c r="T56" s="10"/>
      <c r="U56" s="42" t="s">
        <v>33</v>
      </c>
      <c r="V56" s="46">
        <f>V53*0.025/12</f>
        <v>11547.8125</v>
      </c>
      <c r="W56" s="33"/>
      <c r="X56" s="30"/>
      <c r="Y56" s="7"/>
    </row>
    <row r="57" spans="3:25" ht="15.75" x14ac:dyDescent="0.25">
      <c r="C57">
        <v>7.92</v>
      </c>
      <c r="D57">
        <v>7.36</v>
      </c>
      <c r="E57">
        <f t="shared" si="53"/>
        <v>58.291200000000003</v>
      </c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3:25" ht="15.75" x14ac:dyDescent="0.25">
      <c r="C58">
        <v>3.64</v>
      </c>
      <c r="D58">
        <v>6.94</v>
      </c>
      <c r="E58">
        <f t="shared" si="53"/>
        <v>25.261600000000001</v>
      </c>
      <c r="U58" s="22"/>
      <c r="V58" s="23"/>
      <c r="W58" s="24"/>
      <c r="X58" s="24"/>
    </row>
    <row r="59" spans="3:25" ht="15.75" x14ac:dyDescent="0.25">
      <c r="C59">
        <v>9.74</v>
      </c>
      <c r="D59">
        <v>9.6999999999999993</v>
      </c>
      <c r="E59">
        <f t="shared" si="53"/>
        <v>94.477999999999994</v>
      </c>
      <c r="U59" s="17"/>
      <c r="V59" s="19"/>
      <c r="W59" s="21"/>
      <c r="X59" s="21"/>
    </row>
    <row r="60" spans="3:25" ht="15.75" x14ac:dyDescent="0.25">
      <c r="U60" s="25"/>
      <c r="V60" s="21"/>
      <c r="W60" s="20"/>
      <c r="X60" s="20"/>
    </row>
    <row r="61" spans="3:25" x14ac:dyDescent="0.25">
      <c r="E61">
        <f>SUM(E49:E59)</f>
        <v>559.01869999999997</v>
      </c>
    </row>
    <row r="62" spans="3:25" x14ac:dyDescent="0.25">
      <c r="C62">
        <v>9.4600000000000009</v>
      </c>
      <c r="D62">
        <v>3.84</v>
      </c>
      <c r="E62">
        <f>D62*C62</f>
        <v>36.3264</v>
      </c>
    </row>
    <row r="65" spans="5:5" x14ac:dyDescent="0.25">
      <c r="E65">
        <v>560</v>
      </c>
    </row>
    <row r="66" spans="5:5" x14ac:dyDescent="0.25">
      <c r="E66">
        <v>36</v>
      </c>
    </row>
    <row r="67" spans="5:5" x14ac:dyDescent="0.25">
      <c r="E67">
        <f>SUM(E65:E66)</f>
        <v>596</v>
      </c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V12" sqref="V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V13" sqref="V1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T22:U22"/>
  <sheetViews>
    <sheetView topLeftCell="A7" zoomScaleNormal="100" workbookViewId="0">
      <selection activeCell="U23" sqref="U23"/>
    </sheetView>
  </sheetViews>
  <sheetFormatPr defaultRowHeight="15" x14ac:dyDescent="0.25"/>
  <sheetData>
    <row r="22" spans="20:21" x14ac:dyDescent="0.25">
      <c r="T22">
        <v>77.38</v>
      </c>
      <c r="U22">
        <f>T22*10.764</f>
        <v>832.91831999999988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6:Y19"/>
  <sheetViews>
    <sheetView topLeftCell="F1" zoomScaleNormal="100" workbookViewId="0">
      <selection activeCell="Z19" sqref="Z19"/>
    </sheetView>
  </sheetViews>
  <sheetFormatPr defaultRowHeight="15" x14ac:dyDescent="0.25"/>
  <cols>
    <col min="25" max="25" width="15.85546875" customWidth="1"/>
  </cols>
  <sheetData>
    <row r="16" spans="25:25" x14ac:dyDescent="0.25">
      <c r="Y16">
        <v>4000000</v>
      </c>
    </row>
    <row r="17" spans="25:25" x14ac:dyDescent="0.25">
      <c r="Y17">
        <v>240000</v>
      </c>
    </row>
    <row r="18" spans="25:25" x14ac:dyDescent="0.25">
      <c r="Y18">
        <v>30000</v>
      </c>
    </row>
    <row r="19" spans="25:25" x14ac:dyDescent="0.25">
      <c r="Y19">
        <f>SUM(Y16:Y18)</f>
        <v>4270000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9"/>
  <sheetViews>
    <sheetView workbookViewId="0">
      <selection activeCell="V28" sqref="V28"/>
    </sheetView>
  </sheetViews>
  <sheetFormatPr defaultRowHeight="15" x14ac:dyDescent="0.25"/>
  <cols>
    <col min="22" max="22" width="15.7109375" customWidth="1"/>
  </cols>
  <sheetData>
    <row r="1" spans="1:22" x14ac:dyDescent="0.25">
      <c r="A1" s="6"/>
    </row>
    <row r="16" spans="1:22" x14ac:dyDescent="0.25">
      <c r="S16">
        <v>65.5</v>
      </c>
      <c r="T16">
        <f>S16*10.764</f>
        <v>705.04199999999992</v>
      </c>
      <c r="V16">
        <v>6250000</v>
      </c>
    </row>
    <row r="17" spans="22:22" x14ac:dyDescent="0.25">
      <c r="V17">
        <v>437500</v>
      </c>
    </row>
    <row r="18" spans="22:22" x14ac:dyDescent="0.25">
      <c r="V18">
        <v>30000</v>
      </c>
    </row>
    <row r="19" spans="22:22" x14ac:dyDescent="0.25">
      <c r="V19">
        <f>SUM(V16:V18)</f>
        <v>6717500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6"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2024-08-26T11:57:47Z</dcterms:modified>
</cp:coreProperties>
</file>