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Kalyan\Jyoti Shrikant Nandan\"/>
    </mc:Choice>
  </mc:AlternateContent>
  <xr:revisionPtr revIDLastSave="0" documentId="13_ncr:1_{EFFCFD41-9FD4-4AF8-8F67-798949BC2282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Q4" i="4"/>
  <c r="Q2" i="4"/>
  <c r="P14" i="4" l="1"/>
  <c r="O37" i="4" l="1"/>
  <c r="O36" i="4"/>
  <c r="O34" i="4"/>
  <c r="O32" i="4"/>
  <c r="O33" i="4"/>
  <c r="O31" i="4"/>
  <c r="O30" i="4"/>
  <c r="O29" i="4"/>
  <c r="O28" i="4"/>
  <c r="O27" i="4"/>
  <c r="O26" i="4"/>
  <c r="U10" i="4"/>
  <c r="T10" i="4"/>
  <c r="Q10" i="4"/>
  <c r="Q15" i="4"/>
  <c r="P2" i="4"/>
  <c r="H22" i="4"/>
  <c r="J20" i="4"/>
  <c r="I19" i="4"/>
  <c r="I20" i="4"/>
  <c r="H29" i="4"/>
  <c r="P12" i="4" l="1"/>
  <c r="P11" i="4"/>
  <c r="P10" i="4"/>
  <c r="P9" i="4"/>
  <c r="P8" i="4"/>
  <c r="P7" i="4"/>
  <c r="P6" i="4"/>
  <c r="P5" i="4"/>
  <c r="P3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<sst xmlns="http://schemas.openxmlformats.org/spreadsheetml/2006/main" count="28" uniqueCount="25">
  <si>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</si>
  <si>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</si>
  <si>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</si>
  <si>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</si>
  <si>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</si>
  <si>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</si>
  <si>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</si>
  <si>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</si>
  <si>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</si>
  <si>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</si>
  <si>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</si>
  <si>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</si>
  <si>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</si>
  <si>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403, 4th Floor, Kulswamini , Plot No. 1, Village - Shirgaon, Taluka - Ambernath, District - Thane</t>
  </si>
  <si>
    <t>agreement - 2024</t>
  </si>
  <si>
    <t>av</t>
  </si>
  <si>
    <t>sd</t>
  </si>
  <si>
    <t>rd</t>
  </si>
  <si>
    <t>bua</t>
  </si>
  <si>
    <t>ca</t>
  </si>
  <si>
    <t>rate on ca</t>
  </si>
  <si>
    <t>fmv</t>
  </si>
  <si>
    <t>09.02.24</t>
  </si>
  <si>
    <t>mca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</si>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</sst>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5F6027-F24C-4267-8822-11AD21BFF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3085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315560</xdr:colOff>
      <xdr:row>42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E34632-E2C4-4B2C-A92D-CAA0E627D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9960" cy="79449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363192</xdr:colOff>
      <xdr:row>44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EF0E0-8F6D-438A-90DC-287B54A32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97592" cy="81259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42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DBED6C-8FE0-4A1D-A6E9-7F5458913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79449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9A9F79-489E-484E-9F2A-DA36C2521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353665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F576FC-948C-4B72-9933-E6B485BDD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88065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18F772-EC6D-4E73-AAC1-9381FED83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EF68A9-8490-4D8A-953D-A103EB4D1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591824</xdr:colOff>
      <xdr:row>49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966080-DC15-47F2-81A9-DB84FDC4A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126224" cy="8049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572771</xdr:colOff>
      <xdr:row>44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6D0FF-41B9-4E2F-AEE0-6C73DEEC7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107171" cy="8459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B187D4-AB96-4A26-8C11-2AD5F937C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0ECB77-53F1-4839-A103-5BA891654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79925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18E299-6E6F-412C-98F4-835E9F75E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Q10" sqref="Q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486.11111111111114</v>
      </c>
      <c r="C2" s="4">
        <f>B2*1.2</f>
        <v>583.33333333333337</v>
      </c>
      <c r="D2" s="4">
        <f t="shared" ref="D2:D13" si="2">C2*1.2</f>
        <v>700</v>
      </c>
      <c r="E2" s="5">
        <f t="shared" ref="E2:E13" si="3">R2</f>
        <v>2500000</v>
      </c>
      <c r="F2" s="10">
        <f t="shared" ref="F2:F13" si="4">ROUND((E2/B2),0)</f>
        <v>5143</v>
      </c>
      <c r="G2" s="10">
        <f t="shared" ref="G2:G13" si="5">ROUND((E2/C2),0)</f>
        <v>4286</v>
      </c>
      <c r="H2" s="10">
        <f t="shared" ref="H2:H13" si="6">ROUND((E2/D2),0)</f>
        <v>3571</v>
      </c>
      <c r="I2" s="4" t="e">
        <f>#REF!</f>
        <v>#REF!</v>
      </c>
      <c r="J2" s="4">
        <f t="shared" ref="J2:J13" si="7">S2</f>
        <v>0</v>
      </c>
      <c r="O2">
        <v>700</v>
      </c>
      <c r="P2">
        <f>O2/1.2</f>
        <v>583.33333333333337</v>
      </c>
      <c r="Q2">
        <f>P2/1.2</f>
        <v>486.11111111111114</v>
      </c>
      <c r="R2" s="2">
        <v>2500000</v>
      </c>
      <c r="S2" s="8"/>
      <c r="T2" s="8"/>
    </row>
    <row r="3" spans="1:21" x14ac:dyDescent="0.25">
      <c r="A3" s="4">
        <f t="shared" si="0"/>
        <v>0</v>
      </c>
      <c r="B3" s="4">
        <f t="shared" si="1"/>
        <v>845</v>
      </c>
      <c r="C3" s="4">
        <f t="shared" ref="C3:C15" si="8">B3*1.2</f>
        <v>1014</v>
      </c>
      <c r="D3" s="4">
        <f t="shared" si="2"/>
        <v>1216.8</v>
      </c>
      <c r="E3" s="17">
        <f t="shared" si="3"/>
        <v>3500000</v>
      </c>
      <c r="F3" s="10">
        <f t="shared" si="4"/>
        <v>4142</v>
      </c>
      <c r="G3" s="10">
        <f t="shared" si="5"/>
        <v>3452</v>
      </c>
      <c r="H3" s="10">
        <f t="shared" si="6"/>
        <v>2876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9">O3/1.2</f>
        <v>0</v>
      </c>
      <c r="Q3">
        <v>845</v>
      </c>
      <c r="R3" s="2">
        <v>3500000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538.33333333333337</v>
      </c>
      <c r="C4" s="4">
        <f t="shared" si="8"/>
        <v>646</v>
      </c>
      <c r="D4" s="4">
        <f t="shared" si="2"/>
        <v>775.19999999999993</v>
      </c>
      <c r="E4" s="17">
        <f t="shared" si="3"/>
        <v>3500000</v>
      </c>
      <c r="F4" s="10">
        <f t="shared" si="4"/>
        <v>6502</v>
      </c>
      <c r="G4" s="10">
        <f t="shared" si="5"/>
        <v>5418</v>
      </c>
      <c r="H4" s="10">
        <f t="shared" si="6"/>
        <v>4515</v>
      </c>
      <c r="I4" s="4" t="e">
        <f>#REF!</f>
        <v>#REF!</v>
      </c>
      <c r="J4" s="4">
        <f t="shared" si="7"/>
        <v>0</v>
      </c>
      <c r="O4">
        <v>0</v>
      </c>
      <c r="P4">
        <v>646</v>
      </c>
      <c r="Q4">
        <f>P4/1.2</f>
        <v>538.33333333333337</v>
      </c>
      <c r="R4" s="2">
        <v>3500000</v>
      </c>
      <c r="S4" s="8"/>
      <c r="T4" s="8"/>
    </row>
    <row r="5" spans="1:21" x14ac:dyDescent="0.25">
      <c r="A5" s="4">
        <f t="shared" si="0"/>
        <v>0</v>
      </c>
      <c r="B5" s="4">
        <f t="shared" si="1"/>
        <v>717</v>
      </c>
      <c r="C5" s="4">
        <f t="shared" si="8"/>
        <v>860.4</v>
      </c>
      <c r="D5" s="4">
        <f t="shared" si="2"/>
        <v>1032.48</v>
      </c>
      <c r="E5" s="17">
        <f t="shared" si="3"/>
        <v>3500000</v>
      </c>
      <c r="F5" s="10">
        <f t="shared" si="4"/>
        <v>4881</v>
      </c>
      <c r="G5" s="10">
        <f t="shared" si="5"/>
        <v>4068</v>
      </c>
      <c r="H5" s="10">
        <f t="shared" si="6"/>
        <v>3390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717</v>
      </c>
      <c r="R5" s="2">
        <v>3500000</v>
      </c>
      <c r="S5" s="8"/>
      <c r="T5" s="8"/>
    </row>
    <row r="6" spans="1:21" x14ac:dyDescent="0.25">
      <c r="A6" s="4">
        <f t="shared" si="0"/>
        <v>0</v>
      </c>
      <c r="B6" s="4">
        <f t="shared" si="1"/>
        <v>575</v>
      </c>
      <c r="C6" s="4">
        <f t="shared" si="8"/>
        <v>690</v>
      </c>
      <c r="D6" s="4">
        <f t="shared" si="2"/>
        <v>828</v>
      </c>
      <c r="E6" s="17">
        <f t="shared" si="3"/>
        <v>3000000</v>
      </c>
      <c r="F6" s="10">
        <f t="shared" si="4"/>
        <v>5217</v>
      </c>
      <c r="G6" s="10">
        <f t="shared" si="5"/>
        <v>4348</v>
      </c>
      <c r="H6" s="10">
        <f t="shared" si="6"/>
        <v>3623</v>
      </c>
      <c r="I6" s="4" t="e">
        <f>#REF!</f>
        <v>#REF!</v>
      </c>
      <c r="J6" s="4">
        <f t="shared" si="7"/>
        <v>0</v>
      </c>
      <c r="O6">
        <v>0</v>
      </c>
      <c r="P6">
        <f t="shared" si="9"/>
        <v>0</v>
      </c>
      <c r="Q6">
        <v>575</v>
      </c>
      <c r="R6" s="2">
        <v>3000000</v>
      </c>
      <c r="S6" s="8"/>
      <c r="T6" s="8"/>
    </row>
    <row r="7" spans="1:21" x14ac:dyDescent="0.25">
      <c r="A7" s="4">
        <f t="shared" si="0"/>
        <v>0</v>
      </c>
      <c r="B7" s="4">
        <f t="shared" si="1"/>
        <v>380</v>
      </c>
      <c r="C7" s="4">
        <f t="shared" si="8"/>
        <v>456</v>
      </c>
      <c r="D7" s="4">
        <f t="shared" si="2"/>
        <v>547.19999999999993</v>
      </c>
      <c r="E7" s="17">
        <f t="shared" si="3"/>
        <v>2000000</v>
      </c>
      <c r="F7" s="10">
        <f t="shared" si="4"/>
        <v>5263</v>
      </c>
      <c r="G7" s="10">
        <f t="shared" si="5"/>
        <v>4386</v>
      </c>
      <c r="H7" s="10">
        <f t="shared" si="6"/>
        <v>3655</v>
      </c>
      <c r="I7" s="4" t="e">
        <f>#REF!</f>
        <v>#REF!</v>
      </c>
      <c r="J7" s="4">
        <f t="shared" si="7"/>
        <v>0</v>
      </c>
      <c r="O7">
        <v>0</v>
      </c>
      <c r="P7">
        <f t="shared" si="9"/>
        <v>0</v>
      </c>
      <c r="Q7">
        <v>380</v>
      </c>
      <c r="R7" s="2">
        <v>2000000</v>
      </c>
      <c r="S7" s="8"/>
      <c r="T7" s="8"/>
    </row>
    <row r="8" spans="1:21" x14ac:dyDescent="0.25">
      <c r="A8" s="4">
        <f t="shared" si="0"/>
        <v>0</v>
      </c>
      <c r="B8" s="4">
        <f t="shared" si="1"/>
        <v>415</v>
      </c>
      <c r="C8" s="4">
        <f t="shared" si="8"/>
        <v>498</v>
      </c>
      <c r="D8" s="4">
        <f t="shared" si="2"/>
        <v>597.6</v>
      </c>
      <c r="E8" s="17">
        <f t="shared" si="3"/>
        <v>2700000</v>
      </c>
      <c r="F8" s="15">
        <f t="shared" si="4"/>
        <v>6506</v>
      </c>
      <c r="G8" s="10">
        <f t="shared" si="5"/>
        <v>5422</v>
      </c>
      <c r="H8" s="10">
        <f t="shared" si="6"/>
        <v>4518</v>
      </c>
      <c r="I8" s="4" t="e">
        <f>#REF!</f>
        <v>#REF!</v>
      </c>
      <c r="J8" s="4">
        <f t="shared" si="7"/>
        <v>0</v>
      </c>
      <c r="O8">
        <v>0</v>
      </c>
      <c r="P8">
        <f t="shared" si="9"/>
        <v>0</v>
      </c>
      <c r="Q8">
        <v>415</v>
      </c>
      <c r="R8" s="2">
        <v>2700000</v>
      </c>
      <c r="S8" s="8"/>
      <c r="T8" s="8"/>
    </row>
    <row r="9" spans="1:21" x14ac:dyDescent="0.25">
      <c r="A9" s="4">
        <f t="shared" si="0"/>
        <v>0</v>
      </c>
      <c r="B9" s="4">
        <f t="shared" si="1"/>
        <v>445</v>
      </c>
      <c r="C9" s="4">
        <f t="shared" si="8"/>
        <v>534</v>
      </c>
      <c r="D9" s="4">
        <f t="shared" si="2"/>
        <v>640.79999999999995</v>
      </c>
      <c r="E9" s="17">
        <f t="shared" si="3"/>
        <v>2800000</v>
      </c>
      <c r="F9" s="10">
        <f t="shared" si="4"/>
        <v>6292</v>
      </c>
      <c r="G9" s="10">
        <f t="shared" si="5"/>
        <v>5243</v>
      </c>
      <c r="H9" s="10">
        <f t="shared" si="6"/>
        <v>4370</v>
      </c>
      <c r="I9" s="4" t="e">
        <f>#REF!</f>
        <v>#REF!</v>
      </c>
      <c r="J9" s="4">
        <f t="shared" si="7"/>
        <v>0</v>
      </c>
      <c r="O9">
        <v>0</v>
      </c>
      <c r="P9">
        <f t="shared" si="9"/>
        <v>0</v>
      </c>
      <c r="Q9">
        <v>445</v>
      </c>
      <c r="R9" s="2">
        <v>2800000</v>
      </c>
      <c r="S9" s="8"/>
      <c r="T9" s="8"/>
    </row>
    <row r="10" spans="1:21" x14ac:dyDescent="0.25">
      <c r="A10" s="4">
        <f t="shared" si="0"/>
        <v>0</v>
      </c>
      <c r="B10" s="4">
        <f t="shared" si="1"/>
        <v>428.29955999999999</v>
      </c>
      <c r="C10" s="4">
        <f t="shared" si="8"/>
        <v>513.95947200000001</v>
      </c>
      <c r="D10" s="4">
        <f t="shared" si="2"/>
        <v>616.75136639999994</v>
      </c>
      <c r="E10" s="17">
        <f t="shared" si="3"/>
        <v>2400000</v>
      </c>
      <c r="F10" s="15">
        <f t="shared" si="4"/>
        <v>5604</v>
      </c>
      <c r="G10" s="10">
        <f t="shared" si="5"/>
        <v>4670</v>
      </c>
      <c r="H10" s="10">
        <f t="shared" si="6"/>
        <v>3891</v>
      </c>
      <c r="I10" s="4" t="e">
        <f>#REF!</f>
        <v>#REF!</v>
      </c>
      <c r="J10" s="4" t="str">
        <f t="shared" si="7"/>
        <v>09.02.24</v>
      </c>
      <c r="O10">
        <v>0</v>
      </c>
      <c r="P10">
        <f t="shared" si="9"/>
        <v>0</v>
      </c>
      <c r="Q10">
        <f>39.79*10.764</f>
        <v>428.29955999999999</v>
      </c>
      <c r="R10" s="2">
        <v>2400000</v>
      </c>
      <c r="S10" s="8" t="s">
        <v>22</v>
      </c>
      <c r="T10" s="16">
        <f>R10+144000+24000</f>
        <v>2568000</v>
      </c>
      <c r="U10">
        <f>T10/Q10</f>
        <v>5995.8034979069325</v>
      </c>
    </row>
    <row r="11" spans="1:21" x14ac:dyDescent="0.25">
      <c r="A11" s="4">
        <f t="shared" si="0"/>
        <v>0</v>
      </c>
      <c r="B11" s="4">
        <f t="shared" si="1"/>
        <v>415</v>
      </c>
      <c r="C11" s="4">
        <f t="shared" si="8"/>
        <v>498</v>
      </c>
      <c r="D11" s="4">
        <f t="shared" si="2"/>
        <v>597.6</v>
      </c>
      <c r="E11" s="17">
        <f t="shared" si="3"/>
        <v>2650000</v>
      </c>
      <c r="F11" s="10">
        <f t="shared" si="4"/>
        <v>6386</v>
      </c>
      <c r="G11" s="10">
        <f t="shared" si="5"/>
        <v>5321</v>
      </c>
      <c r="H11" s="10">
        <f t="shared" si="6"/>
        <v>4434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v>415</v>
      </c>
      <c r="R11" s="2">
        <v>2650000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420</v>
      </c>
      <c r="C12" s="4">
        <f t="shared" si="8"/>
        <v>504</v>
      </c>
      <c r="D12" s="4">
        <f t="shared" si="2"/>
        <v>604.79999999999995</v>
      </c>
      <c r="E12" s="17">
        <f t="shared" si="3"/>
        <v>2700000</v>
      </c>
      <c r="F12" s="10">
        <f t="shared" si="4"/>
        <v>6429</v>
      </c>
      <c r="G12" s="10">
        <f t="shared" si="5"/>
        <v>5357</v>
      </c>
      <c r="H12" s="10">
        <f t="shared" si="6"/>
        <v>4464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v>420</v>
      </c>
      <c r="R12" s="2">
        <v>2700000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435</v>
      </c>
      <c r="C13" s="4">
        <f t="shared" si="8"/>
        <v>522</v>
      </c>
      <c r="D13" s="4">
        <f t="shared" si="2"/>
        <v>626.4</v>
      </c>
      <c r="E13" s="17">
        <f t="shared" si="3"/>
        <v>2850000</v>
      </c>
      <c r="F13" s="10">
        <f t="shared" si="4"/>
        <v>6552</v>
      </c>
      <c r="G13" s="10">
        <f t="shared" si="5"/>
        <v>5460</v>
      </c>
      <c r="H13" s="10">
        <f t="shared" si="6"/>
        <v>4550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435</v>
      </c>
      <c r="R13" s="2">
        <v>2850000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487</v>
      </c>
      <c r="C14" s="4">
        <f t="shared" si="8"/>
        <v>584.4</v>
      </c>
      <c r="D14" s="4">
        <f t="shared" ref="D14:D15" si="11">C14*1.2</f>
        <v>701.28</v>
      </c>
      <c r="E14" s="17">
        <f t="shared" ref="E14:E15" si="12">R14</f>
        <v>3500000</v>
      </c>
      <c r="F14" s="15">
        <f t="shared" ref="F14:F15" si="13">ROUND((E14/B14),0)</f>
        <v>7187</v>
      </c>
      <c r="G14" s="10">
        <f t="shared" ref="G14:G15" si="14">ROUND((E14/C14),0)</f>
        <v>5989</v>
      </c>
      <c r="H14" s="10">
        <f t="shared" ref="H14:H15" si="15">ROUND((E14/D14),0)</f>
        <v>4991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v>487</v>
      </c>
      <c r="R14" s="2">
        <v>3500000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4:Q15" si="18">P15/1.1</f>
        <v>0</v>
      </c>
      <c r="R15" s="2">
        <v>0</v>
      </c>
      <c r="S15" s="8"/>
      <c r="T15" s="8"/>
    </row>
    <row r="18" spans="7:24" x14ac:dyDescent="0.25">
      <c r="G18" t="s">
        <v>13</v>
      </c>
    </row>
    <row r="19" spans="7:24" x14ac:dyDescent="0.25">
      <c r="G19" t="s">
        <v>19</v>
      </c>
      <c r="H19">
        <v>400</v>
      </c>
      <c r="I19">
        <f>37.16*10.764</f>
        <v>399.99023999999991</v>
      </c>
    </row>
    <row r="20" spans="7:24" x14ac:dyDescent="0.25">
      <c r="G20" t="s">
        <v>18</v>
      </c>
      <c r="H20">
        <v>465</v>
      </c>
      <c r="I20">
        <f>43.186*10.764</f>
        <v>464.85410399999995</v>
      </c>
      <c r="J20">
        <f>I20/I19</f>
        <v>1.1621636167922498</v>
      </c>
    </row>
    <row r="21" spans="7:24" x14ac:dyDescent="0.25">
      <c r="G21" t="s">
        <v>20</v>
      </c>
      <c r="H21">
        <v>6500</v>
      </c>
    </row>
    <row r="22" spans="7:24" x14ac:dyDescent="0.25">
      <c r="G22" s="6" t="s">
        <v>21</v>
      </c>
      <c r="H22" s="6">
        <f>H21*H19</f>
        <v>2600000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14</v>
      </c>
      <c r="J25" t="s">
        <v>23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H26">
        <v>2300000</v>
      </c>
      <c r="J26">
        <v>9.1999999999999993</v>
      </c>
      <c r="N26">
        <v>15.52</v>
      </c>
      <c r="O26">
        <f>N26*J26</f>
        <v>142.78399999999999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138000</v>
      </c>
      <c r="J27">
        <v>8.51</v>
      </c>
      <c r="N27">
        <v>2.94</v>
      </c>
      <c r="O27">
        <f t="shared" ref="O27:O33" si="19">N27*J27</f>
        <v>25.019399999999997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23000</v>
      </c>
      <c r="J28">
        <v>8.1199999999999992</v>
      </c>
      <c r="N28">
        <v>7.55</v>
      </c>
      <c r="O28">
        <f t="shared" si="19"/>
        <v>61.30599999999999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>
        <f>SUM(H26:H28)</f>
        <v>2461000</v>
      </c>
      <c r="J29">
        <v>6.07</v>
      </c>
      <c r="N29">
        <v>4.22</v>
      </c>
      <c r="O29">
        <f t="shared" si="19"/>
        <v>25.615400000000001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>
        <v>12.91</v>
      </c>
      <c r="N30">
        <v>8.98</v>
      </c>
      <c r="O30">
        <f t="shared" si="19"/>
        <v>115.93180000000001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J31">
        <v>7.15</v>
      </c>
      <c r="N31">
        <v>4.1900000000000004</v>
      </c>
      <c r="O31">
        <f t="shared" si="19"/>
        <v>29.958500000000004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O32">
        <f>SUM(O26:O31)</f>
        <v>400.61509999999998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 t="s">
        <v>24</v>
      </c>
      <c r="J33">
        <v>2.59</v>
      </c>
      <c r="N33">
        <v>9.93</v>
      </c>
      <c r="O33">
        <f t="shared" si="19"/>
        <v>25.718699999999998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O34">
        <f>O33+O32</f>
        <v>426.3338</v>
      </c>
      <c r="Q34" s="11"/>
      <c r="R34" s="11"/>
    </row>
    <row r="35" spans="9:24" x14ac:dyDescent="0.25">
      <c r="O35">
        <v>6000</v>
      </c>
      <c r="Q35" s="11"/>
      <c r="R35" s="11"/>
      <c r="T35" s="6"/>
    </row>
    <row r="36" spans="9:24" x14ac:dyDescent="0.25">
      <c r="O36">
        <f>O35*O34</f>
        <v>2558002.7999999998</v>
      </c>
      <c r="P36" s="11"/>
      <c r="Q36" s="11"/>
      <c r="R36" s="11"/>
      <c r="S36" s="6"/>
    </row>
    <row r="37" spans="9:24" x14ac:dyDescent="0.25">
      <c r="O37">
        <f>O36/400</f>
        <v>6395.0069999999996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BEC72-A1DB-4DE7-88EA-3EF50B129B03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2024-08-14T06:05:40Z</dcterms:modified>
</cp:coreProperties>
</file>