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idhannagar\Rajiv Manohar Jumani\"/>
    </mc:Choice>
  </mc:AlternateContent>
  <xr:revisionPtr revIDLastSave="0" documentId="13_ncr:1_{F4B2A6CB-08B1-42DD-8DCF-9913E586965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F84" i="23" l="1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P3" i="4"/>
  <c r="P2" i="4"/>
  <c r="F25" i="23" l="1"/>
  <c r="F20" i="23"/>
  <c r="F21" i="23"/>
  <c r="P5" i="4"/>
  <c r="P4" i="4"/>
  <c r="C5" i="25" l="1"/>
  <c r="C4" i="25"/>
  <c r="C3" i="25"/>
  <c r="B3" i="4"/>
  <c r="C3" i="4" s="1"/>
  <c r="D3" i="4" s="1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<sst xmlns="http://schemas.openxmlformats.org/spreadsheetml/2006/main" count="137" uniqueCount="93">
  <si>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</si>
  <si>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</si>
  <si>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</si>
  <si>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</si>
  <si>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</si>
  <si>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</si>
  <si>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</si>
  <si>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</si>
  <si>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</si>
  <si>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</si>
  <si>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</si>
  <si>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</si>
  <si>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</si>
  <si>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</si>
  <si>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</si>
  <si>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</si>
  <si>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</si>
  <si>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</si>
  <si>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</si>
  <si>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</si>
  <si>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</si>
  <si>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</si>
  <si>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</si>
  <si>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</si>
  <si>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</si>
  <si>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</si>
  <si>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</si>
  <si>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</si>
  <si>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</si>
  <si>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</si>
  <si>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</si>
  <si>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</si>
  <si>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</si>
  <si>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</si>
  <si>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</si>
  <si>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</si>
  <si>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</si>
  <si>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</si>
  <si>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</si>
  <si>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</si>
  <si>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</si>
  <si>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</si>
  <si>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</si>
  <si>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</si>
  <si>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</si>
  <si>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</si>
  <si>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</si>
  <si>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</si>
  <si>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</si>
  <si>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</si>
  <si>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</si>
  <si>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</si>
  <si>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</si>
  <si>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</si>
  <si>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</si>
  <si>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</si>
  <si>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</si>
  <si>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</si>
  <si>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</si>
  <si>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</si>
  <si>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</si>
  <si>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</si>
  <si>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</si>
  <si>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</si>
  <si>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</si>
  <si>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</si>
  <si>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</si>
  <si>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</si>
  <si>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</si>
  <si>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</si>
  <si>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</si>
  <si>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</si>
  <si>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</si>
  <si>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</si>
  <si>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</si>
  <si>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</si>
  <si>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</si>
  <si>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</si>
  <si>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</si>
  <si>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</si>
  <si>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</si>
  <si>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</si>
  <si>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</si>
  <si>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</si>
  <si>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UTILITY</t>
  </si>
  <si>
    <t>BALC</t>
  </si>
  <si>
    <t>TACA</t>
  </si>
  <si>
    <t xml:space="preserve">Draft Agreement </t>
  </si>
  <si>
    <t>IGR-16.05.24</t>
  </si>
  <si>
    <t>IGR-18.04.24</t>
  </si>
  <si>
    <t>IGR-03.06.24</t>
  </si>
  <si>
    <t>IGR-19.04.24</t>
  </si>
  <si>
    <t>IGR-12.04.24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</si>
</sst>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BA3521-C747-4FCA-A155-26AC5224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2B17EA-62BF-48D0-9033-FC364B0F8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4CC48B-8016-4C92-8E88-A4D05F6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237EB-FCD3-4B8E-8294-81D000F19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D98F4-AC40-463C-8C8F-03C458AF2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E765D-A599-445E-AD2E-840F4C105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A8626-96A1-4A15-B784-CFBE8649C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E0647-F671-440A-A1FF-162768CF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79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80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35000</v>
      </c>
      <c r="D3" s="22" t="s">
        <v>74</v>
      </c>
      <c r="E3" s="6" t="s">
        <v>82</v>
      </c>
      <c r="F3" s="19">
        <v>35500</v>
      </c>
      <c r="G3" s="22" t="s">
        <v>74</v>
      </c>
      <c r="H3" s="6" t="s">
        <v>82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32000</v>
      </c>
      <c r="D5" s="22"/>
      <c r="F5" s="19">
        <f>F3-F4</f>
        <v>32500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32000</v>
      </c>
      <c r="D14" s="22"/>
      <c r="F14" s="19">
        <f>F5</f>
        <v>32500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35000</v>
      </c>
      <c r="D16" s="22"/>
      <c r="F16" s="20">
        <f>F14+F13</f>
        <v>35500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0" t="str">
        <f>E3</f>
        <v>ACA</v>
      </c>
      <c r="B18" s="7"/>
      <c r="C18" s="29">
        <v>881</v>
      </c>
      <c r="D18" s="24"/>
      <c r="F18" s="29">
        <v>881</v>
      </c>
      <c r="G18" s="24"/>
    </row>
    <row r="19" spans="1:8" x14ac:dyDescent="0.25">
      <c r="A19" s="15" t="s">
        <v>73</v>
      </c>
      <c r="B19" s="6"/>
      <c r="C19" s="30">
        <f>C18*C16</f>
        <v>30835000</v>
      </c>
      <c r="D19" s="71"/>
      <c r="E19" s="65"/>
      <c r="F19" s="30">
        <f>F18*F16</f>
        <v>31275500</v>
      </c>
      <c r="G19" s="71"/>
      <c r="H19" s="65"/>
    </row>
    <row r="20" spans="1:8" x14ac:dyDescent="0.25">
      <c r="A20" s="15" t="s">
        <v>24</v>
      </c>
      <c r="C20" s="31">
        <f>C19*90%</f>
        <v>27751500</v>
      </c>
      <c r="D20" s="30"/>
      <c r="E20" s="65"/>
      <c r="F20" s="31">
        <f>F19*90%</f>
        <v>28147950</v>
      </c>
      <c r="G20" s="30"/>
      <c r="H20" s="65"/>
    </row>
    <row r="21" spans="1:8" x14ac:dyDescent="0.25">
      <c r="A21" s="15" t="s">
        <v>25</v>
      </c>
      <c r="C21" s="31">
        <f>C19*80%</f>
        <v>24668000</v>
      </c>
      <c r="D21" s="31"/>
      <c r="E21" s="65"/>
      <c r="F21" s="31">
        <f>F19*80%</f>
        <v>25020400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2643000</v>
      </c>
      <c r="D23" s="34"/>
      <c r="F23" s="34">
        <f>F4*F18</f>
        <v>2643000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64239.583333333336</v>
      </c>
      <c r="D25" s="31"/>
      <c r="E25" s="31"/>
      <c r="F25" s="31">
        <f>F19*0.025/12</f>
        <v>65157.291666666664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11" sqref="T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861</v>
      </c>
      <c r="C2" s="4">
        <f t="shared" ref="C2:C16" si="1">B2*1.2</f>
        <v>1033.2</v>
      </c>
      <c r="D2" s="4">
        <f t="shared" ref="D2:D16" si="2">C2*1.2</f>
        <v>1239.8399999999999</v>
      </c>
      <c r="E2" s="5">
        <f t="shared" ref="E2:E16" si="3">R2</f>
        <v>26750000</v>
      </c>
      <c r="F2" s="4">
        <f t="shared" ref="F2:F15" si="4">ROUND((E2/B2),0)</f>
        <v>31069</v>
      </c>
      <c r="G2" s="4">
        <f t="shared" ref="G2:G15" si="5">ROUND((E2/C2),0)</f>
        <v>25890</v>
      </c>
      <c r="H2" s="4">
        <f t="shared" ref="H2:H15" si="6">ROUND((E2/D2),0)</f>
        <v>21575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3" si="9">O2/1.2</f>
        <v>0</v>
      </c>
      <c r="Q2">
        <v>861</v>
      </c>
      <c r="R2" s="2">
        <v>26750000</v>
      </c>
      <c r="S2" s="2" t="s">
        <v>90</v>
      </c>
    </row>
    <row r="3" spans="1:19" x14ac:dyDescent="0.25">
      <c r="A3" s="4">
        <v>2</v>
      </c>
      <c r="B3" s="4">
        <f t="shared" si="0"/>
        <v>1450</v>
      </c>
      <c r="C3" s="4">
        <f t="shared" si="1"/>
        <v>1740</v>
      </c>
      <c r="D3" s="4">
        <f t="shared" si="2"/>
        <v>2088</v>
      </c>
      <c r="E3" s="5">
        <f t="shared" si="3"/>
        <v>45271603</v>
      </c>
      <c r="F3" s="4">
        <f t="shared" si="4"/>
        <v>31222</v>
      </c>
      <c r="G3" s="4">
        <f t="shared" si="5"/>
        <v>26018</v>
      </c>
      <c r="H3" s="4">
        <f t="shared" si="6"/>
        <v>21682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1450</v>
      </c>
      <c r="R3" s="2">
        <v>45271603</v>
      </c>
      <c r="S3" s="2" t="s">
        <v>88</v>
      </c>
    </row>
    <row r="4" spans="1:19" x14ac:dyDescent="0.25">
      <c r="A4" s="4">
        <v>3</v>
      </c>
      <c r="B4" s="4">
        <f t="shared" si="0"/>
        <v>1458</v>
      </c>
      <c r="C4" s="4">
        <f t="shared" si="1"/>
        <v>1749.6</v>
      </c>
      <c r="D4" s="4">
        <f t="shared" si="2"/>
        <v>2099.52</v>
      </c>
      <c r="E4" s="5">
        <f t="shared" si="3"/>
        <v>46956702</v>
      </c>
      <c r="F4" s="4">
        <f t="shared" si="4"/>
        <v>32206</v>
      </c>
      <c r="G4" s="4">
        <f t="shared" si="5"/>
        <v>26839</v>
      </c>
      <c r="H4" s="4">
        <f t="shared" si="6"/>
        <v>22365</v>
      </c>
      <c r="I4" s="4">
        <f t="shared" si="7"/>
        <v>0</v>
      </c>
      <c r="J4" s="4">
        <f t="shared" si="8"/>
        <v>0</v>
      </c>
      <c r="O4">
        <v>0</v>
      </c>
      <c r="P4">
        <f t="shared" ref="P4:P5" si="10">O4/1.2</f>
        <v>0</v>
      </c>
      <c r="Q4">
        <v>1458</v>
      </c>
      <c r="R4" s="2">
        <v>46956702</v>
      </c>
      <c r="S4" s="2" t="s">
        <v>91</v>
      </c>
    </row>
    <row r="5" spans="1:19" x14ac:dyDescent="0.25">
      <c r="A5" s="4">
        <v>4</v>
      </c>
      <c r="B5" s="4">
        <f t="shared" si="0"/>
        <v>1319</v>
      </c>
      <c r="C5" s="4">
        <f t="shared" si="1"/>
        <v>1582.8</v>
      </c>
      <c r="D5" s="4">
        <f t="shared" si="2"/>
        <v>1899.36</v>
      </c>
      <c r="E5" s="5">
        <f t="shared" si="3"/>
        <v>42924145</v>
      </c>
      <c r="F5" s="73">
        <f t="shared" si="4"/>
        <v>32543</v>
      </c>
      <c r="G5" s="73">
        <f t="shared" si="5"/>
        <v>27119</v>
      </c>
      <c r="H5" s="73">
        <f t="shared" si="6"/>
        <v>22599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1319</v>
      </c>
      <c r="R5" s="74">
        <v>42924145</v>
      </c>
      <c r="S5" s="74" t="s">
        <v>89</v>
      </c>
    </row>
    <row r="6" spans="1:19" x14ac:dyDescent="0.25">
      <c r="A6" s="4">
        <v>5</v>
      </c>
      <c r="B6" s="4">
        <f t="shared" si="0"/>
        <v>1274</v>
      </c>
      <c r="C6" s="4">
        <f t="shared" si="1"/>
        <v>1528.8</v>
      </c>
      <c r="D6" s="4">
        <f t="shared" si="2"/>
        <v>1834.56</v>
      </c>
      <c r="E6" s="5">
        <f t="shared" si="3"/>
        <v>41407813</v>
      </c>
      <c r="F6" s="4">
        <f t="shared" si="4"/>
        <v>32502</v>
      </c>
      <c r="G6" s="4">
        <f t="shared" si="5"/>
        <v>27085</v>
      </c>
      <c r="H6" s="4">
        <f t="shared" si="6"/>
        <v>22571</v>
      </c>
      <c r="I6" s="4">
        <f t="shared" si="7"/>
        <v>0</v>
      </c>
      <c r="J6" s="4">
        <f t="shared" si="8"/>
        <v>0</v>
      </c>
      <c r="O6">
        <v>0</v>
      </c>
      <c r="P6">
        <f t="shared" ref="P6:P10" si="11">O6/1.2</f>
        <v>0</v>
      </c>
      <c r="Q6">
        <v>1274</v>
      </c>
      <c r="R6" s="2">
        <v>41407813</v>
      </c>
      <c r="S6" s="2" t="s">
        <v>89</v>
      </c>
    </row>
    <row r="7" spans="1:19" x14ac:dyDescent="0.25">
      <c r="A7" s="4">
        <v>6</v>
      </c>
      <c r="B7" s="4">
        <f t="shared" si="0"/>
        <v>1319</v>
      </c>
      <c r="C7" s="4">
        <f t="shared" si="1"/>
        <v>1582.8</v>
      </c>
      <c r="D7" s="4">
        <f t="shared" si="2"/>
        <v>1899.36</v>
      </c>
      <c r="E7" s="5">
        <f t="shared" si="3"/>
        <v>45663889</v>
      </c>
      <c r="F7" s="73">
        <f t="shared" si="4"/>
        <v>34620</v>
      </c>
      <c r="G7" s="73">
        <f t="shared" si="5"/>
        <v>28850</v>
      </c>
      <c r="H7" s="73">
        <f t="shared" si="6"/>
        <v>24042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1"/>
        <v>0</v>
      </c>
      <c r="Q7" s="7">
        <v>1319</v>
      </c>
      <c r="R7" s="74">
        <v>45663889</v>
      </c>
      <c r="S7" s="74" t="s">
        <v>92</v>
      </c>
    </row>
    <row r="8" spans="1:19" x14ac:dyDescent="0.25">
      <c r="A8" s="4">
        <v>7</v>
      </c>
      <c r="B8" s="4">
        <f t="shared" si="0"/>
        <v>932</v>
      </c>
      <c r="C8" s="4">
        <f t="shared" si="1"/>
        <v>1118.3999999999999</v>
      </c>
      <c r="D8" s="4">
        <f t="shared" si="2"/>
        <v>1342.0799999999997</v>
      </c>
      <c r="E8" s="5">
        <f t="shared" si="3"/>
        <v>34900000</v>
      </c>
      <c r="F8" s="73">
        <f t="shared" si="4"/>
        <v>37446</v>
      </c>
      <c r="G8" s="73">
        <f t="shared" si="5"/>
        <v>31205</v>
      </c>
      <c r="H8" s="73">
        <f t="shared" si="6"/>
        <v>26004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932</v>
      </c>
      <c r="R8" s="74">
        <v>34900000</v>
      </c>
      <c r="S8" s="2"/>
    </row>
    <row r="9" spans="1:19" x14ac:dyDescent="0.25">
      <c r="A9" s="4">
        <v>8</v>
      </c>
      <c r="B9" s="4">
        <f t="shared" si="0"/>
        <v>881</v>
      </c>
      <c r="C9" s="4">
        <f t="shared" si="1"/>
        <v>1057.2</v>
      </c>
      <c r="D9" s="4">
        <f t="shared" si="2"/>
        <v>1268.6400000000001</v>
      </c>
      <c r="E9" s="5">
        <f t="shared" si="3"/>
        <v>31000000</v>
      </c>
      <c r="F9" s="73">
        <f t="shared" si="4"/>
        <v>35187</v>
      </c>
      <c r="G9" s="73">
        <f t="shared" si="5"/>
        <v>29323</v>
      </c>
      <c r="H9" s="73">
        <f t="shared" si="6"/>
        <v>24436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11"/>
        <v>0</v>
      </c>
      <c r="Q9" s="7">
        <v>881</v>
      </c>
      <c r="R9" s="74">
        <v>31000000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ref="Q10" si="12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83</v>
      </c>
      <c r="G25" s="52">
        <v>815</v>
      </c>
    </row>
    <row r="26" spans="1:19" s="10" customFormat="1" x14ac:dyDescent="0.25">
      <c r="F26" s="52" t="s">
        <v>84</v>
      </c>
      <c r="G26" s="52">
        <v>30</v>
      </c>
    </row>
    <row r="27" spans="1:19" s="10" customFormat="1" x14ac:dyDescent="0.25">
      <c r="F27" s="52" t="s">
        <v>85</v>
      </c>
      <c r="G27" s="52">
        <v>36</v>
      </c>
    </row>
    <row r="28" spans="1:19" s="10" customFormat="1" x14ac:dyDescent="0.25">
      <c r="C28" s="67" t="s">
        <v>87</v>
      </c>
      <c r="D28" s="67"/>
      <c r="F28" s="52" t="s">
        <v>86</v>
      </c>
      <c r="G28" s="52">
        <f>SUM(G25:G27)</f>
        <v>881</v>
      </c>
    </row>
    <row r="29" spans="1:19" s="10" customFormat="1" x14ac:dyDescent="0.25">
      <c r="C29" s="67" t="s">
        <v>1</v>
      </c>
      <c r="D29" s="67">
        <v>29100000</v>
      </c>
      <c r="F29" s="52" t="s">
        <v>71</v>
      </c>
      <c r="G29" s="52">
        <v>969</v>
      </c>
      <c r="H29" s="10">
        <f>G29/G28</f>
        <v>1.0998864926220204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69"/>
      <c r="D31" s="69"/>
      <c r="F31" s="69" t="s">
        <v>73</v>
      </c>
      <c r="G31" s="69">
        <f>G29*G30</f>
        <v>0</v>
      </c>
      <c r="H31" s="10">
        <f>G31/D29</f>
        <v>0</v>
      </c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</row>
    <row r="33" spans="3:7" s="10" customFormat="1" x14ac:dyDescent="0.25">
      <c r="C33" s="69"/>
      <c r="D33" s="69"/>
      <c r="F33" s="69" t="s">
        <v>25</v>
      </c>
      <c r="G33" s="69">
        <f>G31*80%</f>
        <v>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2024-08-16T09:22:23Z</dcterms:modified>
</cp:coreProperties>
</file>