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Siruthozhil Branch Chennai\Smart Planner Pvt Ltd\"/>
    </mc:Choice>
  </mc:AlternateContent>
  <xr:revisionPtr revIDLastSave="0" documentId="13_ncr:1_{018029A4-B3C2-41F7-BAEC-7C10E0B513F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4" i="23" l="1"/>
  <c r="C33" i="23"/>
  <c r="C32" i="23"/>
  <c r="C30" i="23"/>
  <c r="C20" i="23"/>
  <c r="C21" i="23"/>
  <c r="D19" i="23"/>
  <c r="D36" i="4"/>
  <c r="D34" i="4"/>
  <c r="G31" i="4" l="1"/>
  <c r="Q2" i="4"/>
  <c r="P2" i="4"/>
  <c r="C5" i="25" l="1"/>
  <c r="C4" i="25"/>
  <c r="C3" i="25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C25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<sst xmlns="http://schemas.openxmlformats.org/spreadsheetml/2006/main" count="141" uniqueCount="94">
  <si>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</si>
  <si>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</si>
  <si>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</si>
  <si>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</si>
  <si>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</si>
  <si>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</si>
  <si>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</si>
  <si>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</si>
  <si>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</si>
  <si>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</si>
  <si>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</si>
  <si>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</si>
  <si>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</si>
  <si>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</si>
  <si>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</si>
  <si>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</si>
  <si>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</si>
  <si>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</si>
  <si>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</si>
  <si>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</si>
  <si>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</si>
  <si>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</si>
  <si>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</si>
  <si>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</si>
  <si>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</si>
  <si>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</si>
  <si>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</si>
  <si>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</si>
  <si>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</si>
  <si>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</si>
  <si>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</si>
  <si>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</si>
  <si>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</si>
  <si>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</si>
  <si>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</si>
  <si>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</si>
  <si>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</si>
  <si>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</si>
  <si>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</si>
  <si>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</si>
  <si>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</si>
  <si>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</si>
  <si>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</si>
  <si>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</si>
  <si>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</si>
  <si>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</si>
  <si>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</si>
  <si>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</si>
  <si>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</si>
  <si>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</si>
  <si>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</si>
  <si>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</si>
  <si>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</si>
  <si>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</si>
  <si>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</si>
  <si>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</si>
  <si>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</si>
  <si>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</si>
  <si>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</si>
  <si>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</si>
  <si>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</si>
  <si>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</si>
  <si>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</si>
  <si>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</si>
  <si>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</si>
  <si>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</si>
  <si>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</si>
  <si>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</si>
  <si>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</si>
  <si>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</si>
  <si>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</si>
  <si>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</si>
  <si>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</si>
  <si>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</si>
  <si>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</si>
  <si>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</si>
  <si>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</si>
  <si>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</si>
  <si>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</si>
  <si>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</si>
  <si>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</si>
  <si>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</si>
  <si>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</si>
  <si>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</si>
  <si>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</si>
  <si>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OC-2013</t>
  </si>
  <si>
    <t>PREV VAL KAKODE - 2023</t>
  </si>
  <si>
    <t>BUA</t>
  </si>
  <si>
    <t>RATE</t>
  </si>
  <si>
    <t>IGR-06.06.24</t>
  </si>
  <si>
    <t>IGR-12.12.23</t>
  </si>
  <si>
    <t>CA</t>
  </si>
  <si>
    <t>CAR PARKING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</si>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</sst>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BE41D-2CCE-4D1A-93B1-66A454BA1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C0D38-D281-48F0-A1FF-0A1A70C1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93926-D03F-4AAD-8182-BDE191C07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41</xdr:row>
      <xdr:rowOff>48649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B26E82-B3D0-4CD2-A33B-06FE0441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7335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3C0E0-0412-4225-9691-619CAE13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CC44C-B075-4CFC-9BFB-DC80B425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3D80E-9A73-417A-AB4B-C3DF63F8C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285773.74900000001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315173.74900000001</v>
      </c>
      <c r="D9" s="58" t="s">
        <v>62</v>
      </c>
      <c r="E9" s="59">
        <f>C9/10.764</f>
        <v>29280.355722779637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11</v>
      </c>
      <c r="D13" s="65">
        <f>D12-C13</f>
        <v>89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topLeftCell="A4" workbookViewId="0">
      <selection activeCell="C33" sqref="C3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57500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54500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11</v>
      </c>
      <c r="D7" s="24">
        <v>2024</v>
      </c>
    </row>
    <row r="8" spans="1:5" x14ac:dyDescent="0.25">
      <c r="A8" s="15" t="s">
        <v>18</v>
      </c>
      <c r="B8" s="23"/>
      <c r="C8" s="24">
        <f>C9-C7</f>
        <v>49</v>
      </c>
      <c r="D8" s="24">
        <v>2013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16.5</v>
      </c>
      <c r="D10" s="24"/>
    </row>
    <row r="11" spans="1:5" x14ac:dyDescent="0.25">
      <c r="A11" s="15"/>
      <c r="B11" s="25"/>
      <c r="C11" s="26">
        <f>C10%</f>
        <v>0.16500000000000001</v>
      </c>
      <c r="D11" s="26"/>
    </row>
    <row r="12" spans="1:5" x14ac:dyDescent="0.25">
      <c r="A12" s="15" t="s">
        <v>21</v>
      </c>
      <c r="B12" s="18"/>
      <c r="C12" s="19">
        <f>C6*C11</f>
        <v>495</v>
      </c>
      <c r="D12" s="22"/>
    </row>
    <row r="13" spans="1:5" x14ac:dyDescent="0.25">
      <c r="A13" s="15" t="s">
        <v>22</v>
      </c>
      <c r="B13" s="18"/>
      <c r="C13" s="19">
        <f>C6-C12</f>
        <v>2505</v>
      </c>
      <c r="D13" s="22"/>
    </row>
    <row r="14" spans="1:5" x14ac:dyDescent="0.25">
      <c r="A14" s="15" t="s">
        <v>15</v>
      </c>
      <c r="B14" s="18"/>
      <c r="C14" s="19">
        <f>C5</f>
        <v>54500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57005</v>
      </c>
      <c r="D16" s="22">
        <v>1500000</v>
      </c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1583</v>
      </c>
      <c r="D18" s="24">
        <v>2</v>
      </c>
    </row>
    <row r="19" spans="1:5" x14ac:dyDescent="0.25">
      <c r="A19" s="15" t="s">
        <v>74</v>
      </c>
      <c r="B19" s="6"/>
      <c r="C19" s="30">
        <f>C18*C16</f>
        <v>90238915</v>
      </c>
      <c r="D19" s="72">
        <f>D16*D18</f>
        <v>3000000</v>
      </c>
      <c r="E19" s="65">
        <f>C19+D19</f>
        <v>93238915</v>
      </c>
    </row>
    <row r="20" spans="1:5" x14ac:dyDescent="0.25">
      <c r="A20" s="15" t="s">
        <v>24</v>
      </c>
      <c r="C20" s="31">
        <f>C19*90%</f>
        <v>81215023.5</v>
      </c>
      <c r="D20" s="30"/>
      <c r="E20" s="65"/>
    </row>
    <row r="21" spans="1:5" x14ac:dyDescent="0.25">
      <c r="A21" s="15" t="s">
        <v>25</v>
      </c>
      <c r="C21" s="31">
        <f>C19*80%</f>
        <v>72191132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4749000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187997.73958333334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A28" s="41" t="s">
        <v>91</v>
      </c>
      <c r="B28" s="41"/>
      <c r="C28" s="52">
        <v>1583</v>
      </c>
      <c r="D28"/>
    </row>
    <row r="29" spans="1:5" x14ac:dyDescent="0.25">
      <c r="A29" s="41" t="s">
        <v>88</v>
      </c>
      <c r="B29" s="41"/>
      <c r="C29" s="52">
        <v>57000</v>
      </c>
      <c r="D29"/>
    </row>
    <row r="30" spans="1:5" x14ac:dyDescent="0.25">
      <c r="A30" s="41" t="s">
        <v>74</v>
      </c>
      <c r="B30" s="41"/>
      <c r="C30" s="52">
        <f>C28*C29</f>
        <v>90231000</v>
      </c>
      <c r="D30"/>
    </row>
    <row r="31" spans="1:5" x14ac:dyDescent="0.25">
      <c r="A31" s="41" t="s">
        <v>92</v>
      </c>
      <c r="B31" s="41"/>
      <c r="C31" s="52">
        <v>3000000</v>
      </c>
      <c r="D31"/>
    </row>
    <row r="32" spans="1:5" x14ac:dyDescent="0.25">
      <c r="A32" s="47" t="s">
        <v>93</v>
      </c>
      <c r="B32" s="47"/>
      <c r="C32" s="70">
        <f>C30+C31</f>
        <v>93231000</v>
      </c>
      <c r="D32"/>
    </row>
    <row r="33" spans="1:4" x14ac:dyDescent="0.25">
      <c r="A33" s="47" t="s">
        <v>24</v>
      </c>
      <c r="B33" s="47"/>
      <c r="C33" s="70">
        <f>C32*0.9</f>
        <v>83907900</v>
      </c>
      <c r="D33"/>
    </row>
    <row r="34" spans="1:4" x14ac:dyDescent="0.25">
      <c r="A34" s="47" t="s">
        <v>25</v>
      </c>
      <c r="B34" s="47"/>
      <c r="C34" s="70">
        <f>C32*0.8</f>
        <v>74584800</v>
      </c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1327.4703</v>
      </c>
      <c r="C2" s="4">
        <f t="shared" ref="C2:C16" si="1">B2*1.2</f>
        <v>1592.9643599999999</v>
      </c>
      <c r="D2" s="4">
        <f t="shared" ref="D2:D16" si="2">C2*1.2</f>
        <v>1911.5572319999999</v>
      </c>
      <c r="E2" s="5">
        <f t="shared" ref="E2:E16" si="3">R2</f>
        <v>66900000</v>
      </c>
      <c r="F2" s="74">
        <f t="shared" ref="F2:F15" si="4">ROUND((E2/B2),0)</f>
        <v>50397</v>
      </c>
      <c r="G2" s="74">
        <f t="shared" ref="G2:G15" si="5">ROUND((E2/C2),0)</f>
        <v>41997</v>
      </c>
      <c r="H2" s="74">
        <f t="shared" ref="H2:H15" si="6">ROUND((E2/D2),0)</f>
        <v>34998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147.99*10.764</f>
        <v>1592.9643599999999</v>
      </c>
      <c r="Q2" s="7">
        <f t="shared" ref="Q2:Q10" si="9">P2/1.2</f>
        <v>1327.4703</v>
      </c>
      <c r="R2" s="75">
        <v>66900000</v>
      </c>
      <c r="S2" s="75" t="s">
        <v>90</v>
      </c>
    </row>
    <row r="3" spans="1:19" x14ac:dyDescent="0.25">
      <c r="A3" s="4">
        <v>2</v>
      </c>
      <c r="B3" s="4">
        <f t="shared" si="0"/>
        <v>1689</v>
      </c>
      <c r="C3" s="4">
        <f t="shared" si="1"/>
        <v>2026.8</v>
      </c>
      <c r="D3" s="4">
        <f t="shared" si="2"/>
        <v>2432.16</v>
      </c>
      <c r="E3" s="5">
        <f t="shared" si="3"/>
        <v>84000000</v>
      </c>
      <c r="F3" s="74">
        <f t="shared" si="4"/>
        <v>49734</v>
      </c>
      <c r="G3" s="74">
        <f t="shared" si="5"/>
        <v>41445</v>
      </c>
      <c r="H3" s="74">
        <f t="shared" si="6"/>
        <v>34537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1689</v>
      </c>
      <c r="R3" s="75">
        <v>84000000</v>
      </c>
      <c r="S3" s="75" t="s">
        <v>89</v>
      </c>
    </row>
    <row r="4" spans="1:19" x14ac:dyDescent="0.25">
      <c r="A4" s="4">
        <v>3</v>
      </c>
      <c r="B4" s="4">
        <f t="shared" si="0"/>
        <v>2355</v>
      </c>
      <c r="C4" s="4">
        <f t="shared" si="1"/>
        <v>2826</v>
      </c>
      <c r="D4" s="4">
        <f t="shared" si="2"/>
        <v>3391.2</v>
      </c>
      <c r="E4" s="5">
        <f t="shared" si="3"/>
        <v>120000000</v>
      </c>
      <c r="F4" s="4">
        <f t="shared" si="4"/>
        <v>50955</v>
      </c>
      <c r="G4" s="4">
        <f t="shared" si="5"/>
        <v>42463</v>
      </c>
      <c r="H4" s="4">
        <f t="shared" si="6"/>
        <v>35386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2355</v>
      </c>
      <c r="R4" s="2">
        <v>120000000</v>
      </c>
      <c r="S4" s="2"/>
    </row>
    <row r="5" spans="1:19" x14ac:dyDescent="0.25">
      <c r="A5" s="4">
        <v>4</v>
      </c>
      <c r="B5" s="4">
        <f t="shared" si="0"/>
        <v>1565</v>
      </c>
      <c r="C5" s="4">
        <f t="shared" si="1"/>
        <v>1878</v>
      </c>
      <c r="D5" s="4">
        <f t="shared" si="2"/>
        <v>2253.6</v>
      </c>
      <c r="E5" s="5">
        <f t="shared" si="3"/>
        <v>101700000</v>
      </c>
      <c r="F5" s="76">
        <f t="shared" si="4"/>
        <v>64984</v>
      </c>
      <c r="G5" s="76">
        <f t="shared" si="5"/>
        <v>54153</v>
      </c>
      <c r="H5" s="76">
        <f t="shared" si="6"/>
        <v>45128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10"/>
        <v>0</v>
      </c>
      <c r="Q5" s="77">
        <v>1565</v>
      </c>
      <c r="R5" s="78">
        <v>101700000</v>
      </c>
      <c r="S5" s="2"/>
    </row>
    <row r="6" spans="1:19" x14ac:dyDescent="0.25">
      <c r="A6" s="4">
        <v>5</v>
      </c>
      <c r="B6" s="4">
        <f t="shared" si="0"/>
        <v>2386</v>
      </c>
      <c r="C6" s="4">
        <f t="shared" si="1"/>
        <v>2863.2</v>
      </c>
      <c r="D6" s="4">
        <f t="shared" si="2"/>
        <v>3435.8399999999997</v>
      </c>
      <c r="E6" s="5">
        <f t="shared" si="3"/>
        <v>140000000</v>
      </c>
      <c r="F6" s="74">
        <f t="shared" si="4"/>
        <v>58676</v>
      </c>
      <c r="G6" s="74">
        <f t="shared" si="5"/>
        <v>48896</v>
      </c>
      <c r="H6" s="74">
        <f t="shared" si="6"/>
        <v>40747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2386</v>
      </c>
      <c r="R6" s="75">
        <v>140000000</v>
      </c>
      <c r="S6" s="2"/>
    </row>
    <row r="7" spans="1:19" x14ac:dyDescent="0.25">
      <c r="A7" s="4">
        <v>6</v>
      </c>
      <c r="B7" s="4">
        <f t="shared" si="0"/>
        <v>2386</v>
      </c>
      <c r="C7" s="4">
        <f t="shared" si="1"/>
        <v>2863.2</v>
      </c>
      <c r="D7" s="4">
        <f t="shared" si="2"/>
        <v>3435.8399999999997</v>
      </c>
      <c r="E7" s="5">
        <f t="shared" si="3"/>
        <v>150000000</v>
      </c>
      <c r="F7" s="74">
        <f t="shared" si="4"/>
        <v>62867</v>
      </c>
      <c r="G7" s="74">
        <f t="shared" si="5"/>
        <v>52389</v>
      </c>
      <c r="H7" s="74">
        <f t="shared" si="6"/>
        <v>43657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2386</v>
      </c>
      <c r="R7" s="75">
        <v>150000000</v>
      </c>
      <c r="S7" s="2"/>
    </row>
    <row r="8" spans="1:19" x14ac:dyDescent="0.25">
      <c r="A8" s="4">
        <v>7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47500000</v>
      </c>
      <c r="F8" s="74">
        <f t="shared" si="4"/>
        <v>59375</v>
      </c>
      <c r="G8" s="74">
        <f t="shared" si="5"/>
        <v>49479</v>
      </c>
      <c r="H8" s="74">
        <f t="shared" si="6"/>
        <v>41233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800</v>
      </c>
      <c r="R8" s="75">
        <v>47500000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1704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1583</v>
      </c>
    </row>
    <row r="29" spans="1:19" s="10" customFormat="1" x14ac:dyDescent="0.25">
      <c r="C29" s="67" t="s">
        <v>1</v>
      </c>
      <c r="D29" s="67">
        <v>62275500</v>
      </c>
      <c r="F29" s="52" t="s">
        <v>72</v>
      </c>
      <c r="G29" s="52">
        <v>1900</v>
      </c>
      <c r="H29" s="10">
        <f>G29/G28</f>
        <v>1.2002526847757422</v>
      </c>
    </row>
    <row r="30" spans="1:19" s="10" customFormat="1" x14ac:dyDescent="0.25">
      <c r="F30" s="52" t="s">
        <v>73</v>
      </c>
      <c r="G30" s="52">
        <v>50000</v>
      </c>
    </row>
    <row r="31" spans="1:19" s="10" customFormat="1" x14ac:dyDescent="0.25">
      <c r="C31" s="70" t="s">
        <v>86</v>
      </c>
      <c r="D31" s="70"/>
      <c r="F31" s="70" t="s">
        <v>74</v>
      </c>
      <c r="G31" s="70">
        <f>G28*G30</f>
        <v>79150000</v>
      </c>
      <c r="H31" s="10">
        <f>G31/D29</f>
        <v>1.2709653073841238</v>
      </c>
    </row>
    <row r="32" spans="1:19" s="10" customFormat="1" x14ac:dyDescent="0.25">
      <c r="C32" s="70" t="s">
        <v>87</v>
      </c>
      <c r="D32" s="70">
        <v>1900</v>
      </c>
      <c r="F32" s="70" t="s">
        <v>24</v>
      </c>
      <c r="G32" s="70">
        <f>G31*90%</f>
        <v>71235000</v>
      </c>
    </row>
    <row r="33" spans="3:7" s="10" customFormat="1" x14ac:dyDescent="0.25">
      <c r="C33" s="70" t="s">
        <v>88</v>
      </c>
      <c r="D33" s="70">
        <v>49500</v>
      </c>
      <c r="F33" s="70" t="s">
        <v>25</v>
      </c>
      <c r="G33" s="70">
        <f>G31*80%</f>
        <v>63320000</v>
      </c>
    </row>
    <row r="34" spans="3:7" s="10" customFormat="1" x14ac:dyDescent="0.25">
      <c r="C34" s="70" t="s">
        <v>74</v>
      </c>
      <c r="D34" s="70">
        <f>D32*D33</f>
        <v>94050000</v>
      </c>
    </row>
    <row r="35" spans="3:7" s="10" customFormat="1" x14ac:dyDescent="0.25">
      <c r="C35" s="70"/>
      <c r="D35" s="70"/>
    </row>
    <row r="36" spans="3:7" s="10" customFormat="1" x14ac:dyDescent="0.25">
      <c r="D36" s="10">
        <f>D34/G28</f>
        <v>59412.507896399242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2024-08-14T09:12:27Z</dcterms:modified>
</cp:coreProperties>
</file>