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alad (West)\SADHANA N TIKIWALA\"/>
    </mc:Choice>
  </mc:AlternateContent>
  <xr:revisionPtr revIDLastSave="0" documentId="13_ncr:1_{84A17741-E965-4AB3-86DF-F28D2BB1409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<sst xmlns="http://schemas.openxmlformats.org/spreadsheetml/2006/main" count="130" uniqueCount="88">
  <si>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</si>
  <si>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</si>
  <si>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</si>
  <si>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</si>
  <si>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</si>
  <si>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</si>
  <si>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</si>
  <si>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</si>
  <si>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</si>
  <si>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</si>
  <si>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</si>
  <si>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</si>
  <si>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</si>
  <si>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</si>
  <si>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</si>
  <si>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</si>
  <si>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</si>
  <si>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</si>
  <si>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</si>
  <si>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</si>
  <si>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</si>
  <si>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</si>
  <si>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</si>
  <si>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</si>
  <si>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</si>
  <si>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</si>
  <si>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</si>
  <si>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</si>
  <si>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</si>
  <si>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</si>
  <si>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</si>
  <si>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</si>
  <si>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</si>
  <si>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</si>
  <si>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</si>
  <si>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</si>
  <si>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</si>
  <si>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</si>
  <si>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</si>
  <si>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</si>
  <si>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</si>
  <si>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</si>
  <si>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</si>
  <si>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</si>
  <si>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</si>
  <si>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</si>
  <si>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</si>
  <si>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</si>
  <si>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</si>
  <si>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</si>
  <si>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</si>
  <si>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</si>
  <si>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</si>
  <si>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</si>
  <si>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</si>
  <si>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</si>
  <si>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</si>
  <si>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</si>
  <si>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</si>
  <si>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</si>
  <si>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</si>
  <si>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</si>
  <si>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</si>
  <si>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</si>
  <si>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</si>
  <si>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</si>
  <si>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</si>
  <si>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</si>
  <si>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</si>
  <si>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</si>
  <si>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</si>
  <si>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</si>
  <si>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</si>
  <si>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</si>
  <si>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</si>
  <si>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</si>
  <si>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</si>
  <si>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</si>
  <si>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</si>
  <si>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</si>
  <si>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</si>
  <si>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</si>
  <si>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</si>
  <si>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</si>
  <si>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</si>
  <si>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31.07.2024</t>
  </si>
  <si>
    <t>IGR-30.07.24</t>
  </si>
  <si>
    <t>IGR-05.08.24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</si>
</sst>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526E4B-E6C9-429B-BC2D-28CDE90D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8D7FE-F541-44B0-B1D0-08A94DD0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3080E5-FFDD-4B39-832C-EB34598C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67875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1145C-A7B9-464A-BDA7-C9454840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0227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9A782-8291-4AFC-A844-2B9C4557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3C417-4B27-4810-9B78-46429BF0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305039.39499999996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334439.39499999996</v>
      </c>
      <c r="D9" s="58" t="s">
        <v>62</v>
      </c>
      <c r="E9" s="59">
        <f>C9/10.764</f>
        <v>31070.177907840949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</v>
      </c>
      <c r="D13" s="65">
        <f>D12-C13</f>
        <v>95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1" sqref="F1:P104857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50000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47000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5</v>
      </c>
      <c r="D7" s="24">
        <v>2024</v>
      </c>
    </row>
    <row r="8" spans="1:5" x14ac:dyDescent="0.25">
      <c r="A8" s="15" t="s">
        <v>18</v>
      </c>
      <c r="B8" s="23"/>
      <c r="C8" s="24">
        <f>C9-C7</f>
        <v>55</v>
      </c>
      <c r="D8" s="24">
        <v>2019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7.5</v>
      </c>
      <c r="D10" s="24"/>
    </row>
    <row r="11" spans="1:5" x14ac:dyDescent="0.25">
      <c r="A11" s="15"/>
      <c r="B11" s="25"/>
      <c r="C11" s="26">
        <f>C10%</f>
        <v>7.4999999999999997E-2</v>
      </c>
      <c r="D11" s="26"/>
    </row>
    <row r="12" spans="1:5" x14ac:dyDescent="0.25">
      <c r="A12" s="15" t="s">
        <v>21</v>
      </c>
      <c r="B12" s="18"/>
      <c r="C12" s="19">
        <f>C6*C11</f>
        <v>225</v>
      </c>
      <c r="D12" s="22"/>
    </row>
    <row r="13" spans="1:5" x14ac:dyDescent="0.25">
      <c r="A13" s="15" t="s">
        <v>22</v>
      </c>
      <c r="B13" s="18"/>
      <c r="C13" s="19">
        <f>C6-C12</f>
        <v>2775</v>
      </c>
      <c r="D13" s="22"/>
    </row>
    <row r="14" spans="1:5" x14ac:dyDescent="0.25">
      <c r="A14" s="15" t="s">
        <v>15</v>
      </c>
      <c r="B14" s="18"/>
      <c r="C14" s="19">
        <f>C5</f>
        <v>47000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49775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1178</v>
      </c>
      <c r="D18" s="24"/>
    </row>
    <row r="19" spans="1:5" x14ac:dyDescent="0.25">
      <c r="A19" s="15" t="s">
        <v>74</v>
      </c>
      <c r="B19" s="6"/>
      <c r="C19" s="30">
        <f>C18*C16</f>
        <v>58634950</v>
      </c>
      <c r="D19" s="72"/>
      <c r="E19" s="65"/>
    </row>
    <row r="20" spans="1:5" x14ac:dyDescent="0.25">
      <c r="A20" s="15" t="s">
        <v>24</v>
      </c>
      <c r="C20" s="31">
        <f>C19*90%</f>
        <v>52771455</v>
      </c>
      <c r="D20" s="30"/>
      <c r="E20" s="65"/>
    </row>
    <row r="21" spans="1:5" x14ac:dyDescent="0.25">
      <c r="A21" s="15" t="s">
        <v>25</v>
      </c>
      <c r="C21" s="31">
        <f>C19*80%</f>
        <v>46907960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3534000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122156.14583333333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1368</v>
      </c>
      <c r="C2" s="4">
        <f t="shared" ref="C2:C16" si="1">B2*1.2</f>
        <v>1641.6</v>
      </c>
      <c r="D2" s="4">
        <f t="shared" ref="D2:D16" si="2">C2*1.2</f>
        <v>1969.9199999999998</v>
      </c>
      <c r="E2" s="5">
        <f t="shared" ref="E2:E16" si="3">R2</f>
        <v>64980000</v>
      </c>
      <c r="F2" s="74">
        <f t="shared" ref="F2:F15" si="4">ROUND((E2/B2),0)</f>
        <v>47500</v>
      </c>
      <c r="G2" s="74">
        <f t="shared" ref="G2:G15" si="5">ROUND((E2/C2),0)</f>
        <v>39583</v>
      </c>
      <c r="H2" s="74">
        <f t="shared" ref="H2:H15" si="6">ROUND((E2/D2),0)</f>
        <v>32986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1368</v>
      </c>
      <c r="R2" s="75">
        <v>64980000</v>
      </c>
      <c r="S2" s="75" t="s">
        <v>87</v>
      </c>
    </row>
    <row r="3" spans="1:19" x14ac:dyDescent="0.25">
      <c r="A3" s="4">
        <v>2</v>
      </c>
      <c r="B3" s="4">
        <f t="shared" si="0"/>
        <v>1500</v>
      </c>
      <c r="C3" s="4">
        <f t="shared" si="1"/>
        <v>1800</v>
      </c>
      <c r="D3" s="4">
        <f t="shared" si="2"/>
        <v>2160</v>
      </c>
      <c r="E3" s="5">
        <f t="shared" si="3"/>
        <v>77500000</v>
      </c>
      <c r="F3" s="74">
        <f t="shared" si="4"/>
        <v>51667</v>
      </c>
      <c r="G3" s="74">
        <f t="shared" si="5"/>
        <v>43056</v>
      </c>
      <c r="H3" s="74">
        <f t="shared" si="6"/>
        <v>35880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1800</v>
      </c>
      <c r="Q3" s="7">
        <f t="shared" ref="Q2:Q10" si="10">P3/1.2</f>
        <v>1500</v>
      </c>
      <c r="R3" s="75">
        <v>77500000</v>
      </c>
      <c r="S3" s="2"/>
    </row>
    <row r="4" spans="1:19" x14ac:dyDescent="0.25">
      <c r="A4" s="4">
        <v>3</v>
      </c>
      <c r="B4" s="4">
        <f t="shared" si="0"/>
        <v>1729.1666666666667</v>
      </c>
      <c r="C4" s="4">
        <f t="shared" si="1"/>
        <v>2075</v>
      </c>
      <c r="D4" s="4">
        <f t="shared" si="2"/>
        <v>2490</v>
      </c>
      <c r="E4" s="5">
        <f t="shared" si="3"/>
        <v>85000000</v>
      </c>
      <c r="F4" s="74">
        <f t="shared" si="4"/>
        <v>49157</v>
      </c>
      <c r="G4" s="74">
        <f t="shared" si="5"/>
        <v>40964</v>
      </c>
      <c r="H4" s="74">
        <f t="shared" si="6"/>
        <v>34137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2075</v>
      </c>
      <c r="Q4" s="7">
        <f t="shared" si="10"/>
        <v>1729.1666666666667</v>
      </c>
      <c r="R4" s="75">
        <v>85000000</v>
      </c>
      <c r="S4" s="2"/>
    </row>
    <row r="5" spans="1:19" x14ac:dyDescent="0.25">
      <c r="A5" s="4">
        <v>4</v>
      </c>
      <c r="B5" s="4">
        <f t="shared" si="0"/>
        <v>1250</v>
      </c>
      <c r="C5" s="4">
        <f t="shared" si="1"/>
        <v>1500</v>
      </c>
      <c r="D5" s="4">
        <f t="shared" si="2"/>
        <v>1800</v>
      </c>
      <c r="E5" s="5">
        <f t="shared" si="3"/>
        <v>80000000</v>
      </c>
      <c r="F5" s="4">
        <f t="shared" si="4"/>
        <v>64000</v>
      </c>
      <c r="G5" s="4">
        <f t="shared" si="5"/>
        <v>53333</v>
      </c>
      <c r="H5" s="4">
        <f t="shared" si="6"/>
        <v>44444</v>
      </c>
      <c r="I5" s="4">
        <f t="shared" si="7"/>
        <v>0</v>
      </c>
      <c r="J5" s="4">
        <f t="shared" si="8"/>
        <v>0</v>
      </c>
      <c r="O5">
        <v>0</v>
      </c>
      <c r="P5">
        <v>1500</v>
      </c>
      <c r="Q5">
        <f t="shared" si="10"/>
        <v>1250</v>
      </c>
      <c r="R5" s="2">
        <v>80000000</v>
      </c>
      <c r="S5" s="2"/>
    </row>
    <row r="6" spans="1:19" x14ac:dyDescent="0.25">
      <c r="A6" s="4">
        <v>5</v>
      </c>
      <c r="B6" s="4">
        <f t="shared" si="0"/>
        <v>1285</v>
      </c>
      <c r="C6" s="4">
        <f t="shared" si="1"/>
        <v>1542</v>
      </c>
      <c r="D6" s="4">
        <f t="shared" si="2"/>
        <v>1850.3999999999999</v>
      </c>
      <c r="E6" s="5">
        <f t="shared" si="3"/>
        <v>70000000</v>
      </c>
      <c r="F6" s="74">
        <f t="shared" si="4"/>
        <v>54475</v>
      </c>
      <c r="G6" s="74">
        <f t="shared" si="5"/>
        <v>45396</v>
      </c>
      <c r="H6" s="74">
        <f t="shared" si="6"/>
        <v>37830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1285</v>
      </c>
      <c r="R6" s="75">
        <v>70000000</v>
      </c>
      <c r="S6" s="2"/>
    </row>
    <row r="7" spans="1:19" x14ac:dyDescent="0.25">
      <c r="A7" s="4">
        <v>6</v>
      </c>
      <c r="B7" s="4">
        <f t="shared" si="0"/>
        <v>1347</v>
      </c>
      <c r="C7" s="4">
        <f t="shared" si="1"/>
        <v>1616.3999999999999</v>
      </c>
      <c r="D7" s="4">
        <f t="shared" si="2"/>
        <v>1939.6799999999998</v>
      </c>
      <c r="E7" s="5">
        <f t="shared" si="3"/>
        <v>61100000</v>
      </c>
      <c r="F7" s="74">
        <f t="shared" si="4"/>
        <v>45360</v>
      </c>
      <c r="G7" s="74">
        <f t="shared" si="5"/>
        <v>37800</v>
      </c>
      <c r="H7" s="74">
        <f t="shared" si="6"/>
        <v>31500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1347</v>
      </c>
      <c r="R7" s="75">
        <v>61100000</v>
      </c>
      <c r="S7" s="75" t="s">
        <v>86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1152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1178</v>
      </c>
    </row>
    <row r="29" spans="1:19" s="10" customFormat="1" x14ac:dyDescent="0.25">
      <c r="C29" s="67" t="s">
        <v>1</v>
      </c>
      <c r="D29" s="67">
        <v>46500000</v>
      </c>
      <c r="F29" s="52" t="s">
        <v>72</v>
      </c>
      <c r="G29" s="52">
        <v>1414</v>
      </c>
      <c r="H29" s="10">
        <f>G29/G28</f>
        <v>1.2003395585738539</v>
      </c>
    </row>
    <row r="30" spans="1:19" s="10" customFormat="1" x14ac:dyDescent="0.25">
      <c r="F30" s="52" t="s">
        <v>73</v>
      </c>
      <c r="G30" s="52">
        <v>49800</v>
      </c>
    </row>
    <row r="31" spans="1:19" s="10" customFormat="1" x14ac:dyDescent="0.25">
      <c r="C31" s="70"/>
      <c r="D31" s="70"/>
      <c r="F31" s="70" t="s">
        <v>74</v>
      </c>
      <c r="G31" s="70">
        <f>G28*G30</f>
        <v>58664400</v>
      </c>
      <c r="H31" s="10">
        <f>G31/D29</f>
        <v>1.2616000000000001</v>
      </c>
    </row>
    <row r="32" spans="1:19" s="10" customFormat="1" x14ac:dyDescent="0.25">
      <c r="C32" s="70"/>
      <c r="D32" s="70"/>
      <c r="F32" s="70" t="s">
        <v>24</v>
      </c>
      <c r="G32" s="70">
        <f>G31*90%</f>
        <v>52797960</v>
      </c>
    </row>
    <row r="33" spans="3:7" s="10" customFormat="1" x14ac:dyDescent="0.25">
      <c r="C33" s="70"/>
      <c r="D33" s="70"/>
      <c r="F33" s="70" t="s">
        <v>25</v>
      </c>
      <c r="G33" s="70">
        <f>G31*80%</f>
        <v>46931520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2024-08-14T10:07:53Z</dcterms:modified>
</cp:coreProperties>
</file>