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Gowalia Tank Road\Twinkle Ramesh Morbia\"/>
    </mc:Choice>
  </mc:AlternateContent>
  <xr:revisionPtr revIDLastSave="0" documentId="13_ncr:1_{1A1E2FBE-6DE3-4220-AC94-76251A2C319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11" i="4" l="1"/>
  <c r="T11" i="4"/>
  <c r="U10" i="4"/>
  <c r="T10" i="4"/>
  <c r="Q14" i="4"/>
  <c r="P14" i="4"/>
  <c r="Q13" i="4"/>
  <c r="P13" i="4"/>
  <c r="Q12" i="4"/>
  <c r="P12" i="4"/>
  <c r="P11" i="4"/>
  <c r="P10" i="4"/>
  <c r="P9" i="4"/>
  <c r="P8" i="4"/>
  <c r="I20" i="4"/>
  <c r="I19" i="4"/>
  <c r="AF32" i="4" l="1"/>
  <c r="AF31" i="4"/>
  <c r="AF30" i="4"/>
  <c r="AF28" i="4"/>
  <c r="AF27" i="4"/>
  <c r="H22" i="4"/>
  <c r="I27" i="4"/>
  <c r="J19" i="4"/>
  <c r="H30" i="4"/>
  <c r="P7" i="4" l="1"/>
  <c r="P6" i="4"/>
  <c r="P5" i="4"/>
  <c r="P4" i="4"/>
  <c r="P3" i="4"/>
  <c r="C15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<sst xmlns="http://schemas.openxmlformats.org/spreadsheetml/2006/main" count="144" uniqueCount="31">
  <si>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</si>
  <si>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</si>
  <si>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</si>
  <si>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</si>
  <si>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</si>
  <si>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</si>
  <si>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</si>
  <si>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</si>
  <si>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</si>
  <si>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</si>
  <si>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</si>
  <si>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</si>
  <si>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</si>
  <si>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</si>
  <si>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rd</t>
  </si>
  <si>
    <t>sd</t>
  </si>
  <si>
    <t>bv</t>
  </si>
  <si>
    <t>bua</t>
  </si>
  <si>
    <t>rate</t>
  </si>
  <si>
    <t>fmv</t>
  </si>
  <si>
    <t>ca</t>
  </si>
  <si>
    <t>rate on ca</t>
  </si>
  <si>
    <t>previous report  = 2018</t>
  </si>
  <si>
    <t>sa</t>
  </si>
  <si>
    <t>Flat No 1306 Boulevard 3 The Address Opp R City Mall LBS Marg Ghatkopar West Mumbai -400086</t>
  </si>
  <si>
    <t>1 car park</t>
  </si>
  <si>
    <t>agreement - 18.01.2017</t>
  </si>
  <si>
    <t>mv</t>
  </si>
  <si>
    <t>part oc - 2015</t>
  </si>
  <si>
    <t>24.05.24</t>
  </si>
  <si>
    <t>14.03.24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</si>
</sst>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0" fillId="2" borderId="0" xfId="0" applyNumberForma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19</xdr:row>
      <xdr:rowOff>0</xdr:rowOff>
    </xdr:from>
    <xdr:to>
      <xdr:col>28</xdr:col>
      <xdr:colOff>391699</xdr:colOff>
      <xdr:row>47</xdr:row>
      <xdr:rowOff>143639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32313-ED0A-4CD3-9E1B-C7204CAF7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2125" y="4191000"/>
          <a:ext cx="8411749" cy="54776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88AF22-BDF4-42CA-B2EB-18A488197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49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4C520B-B032-48CB-AAAC-F342FD71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409575</xdr:colOff>
      <xdr:row>47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13BB5C-680C-42DF-B9D3-DF78DC089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087975" cy="865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67844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D3472B-4F6B-4287-BEDA-DBEF32F66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373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544192</xdr:colOff>
      <xdr:row>51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D0AF99-6ED8-4A17-BF89-F0AC36C02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78592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553718</xdr:colOff>
      <xdr:row>45</xdr:row>
      <xdr:rowOff>48802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AD1069-FBB8-4CBC-A454-B4363206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88118" cy="843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563245</xdr:colOff>
      <xdr:row>46</xdr:row>
      <xdr:rowOff>29729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2C39E4-FAF2-4482-BB7E-ED40281D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97645" cy="8268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534666</xdr:colOff>
      <xdr:row>50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B0BF4B-AD8E-44BA-9199-A7C9552C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69066" cy="8268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487034</xdr:colOff>
      <xdr:row>42</xdr:row>
      <xdr:rowOff>144012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01EBC5-3B17-42A5-A69A-17C69F8EA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21434" cy="8145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B4CBDF-5962-4B43-8512-27B51F7D0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707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506087</xdr:colOff>
      <xdr:row>45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F48144-551A-49F3-9EE2-F6B5B0CAC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40487" cy="8545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6"/>
  <sheetViews>
    <sheetView tabSelected="1" topLeftCell="E1" zoomScaleNormal="100" workbookViewId="0">
      <selection activeCell="N22" sqref="N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7.7109375" customWidth="1"/>
    <col min="20" max="20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1075</v>
      </c>
      <c r="C2" s="4">
        <f>B2*1.2</f>
        <v>1290</v>
      </c>
      <c r="D2" s="4">
        <f t="shared" ref="D2:D13" si="2">C2*1.2</f>
        <v>1548</v>
      </c>
      <c r="E2" s="5">
        <f t="shared" ref="E2:E13" si="3">R2</f>
        <v>40000000</v>
      </c>
      <c r="F2" s="10">
        <f t="shared" ref="F2:F13" si="4">ROUND((E2/B2),0)</f>
        <v>37209</v>
      </c>
      <c r="G2" s="10">
        <f t="shared" ref="G2:G13" si="5">ROUND((E2/C2),0)</f>
        <v>31008</v>
      </c>
      <c r="H2" s="10">
        <f t="shared" ref="H2:H13" si="6">ROUND((E2/D2),0)</f>
        <v>25840</v>
      </c>
      <c r="I2" s="4" t="e">
        <f>#REF!</f>
        <v>#REF!</v>
      </c>
      <c r="J2" s="4">
        <f t="shared" ref="J2:J13" si="7">S2</f>
        <v>0</v>
      </c>
      <c r="O2">
        <v>0</v>
      </c>
      <c r="P2">
        <v>0</v>
      </c>
      <c r="Q2">
        <v>1075</v>
      </c>
      <c r="R2" s="17">
        <v>40000000</v>
      </c>
      <c r="S2" s="11"/>
      <c r="T2" s="8"/>
    </row>
    <row r="3" spans="1:21" x14ac:dyDescent="0.25">
      <c r="A3" s="4">
        <f t="shared" si="0"/>
        <v>0</v>
      </c>
      <c r="B3" s="4">
        <f t="shared" si="1"/>
        <v>1170</v>
      </c>
      <c r="C3" s="4">
        <f t="shared" ref="C3:C15" si="8">B3*1.2</f>
        <v>1404</v>
      </c>
      <c r="D3" s="4">
        <f t="shared" si="2"/>
        <v>1684.8</v>
      </c>
      <c r="E3" s="5">
        <f t="shared" si="3"/>
        <v>50000000</v>
      </c>
      <c r="F3" s="10">
        <f t="shared" si="4"/>
        <v>42735</v>
      </c>
      <c r="G3" s="10">
        <f t="shared" si="5"/>
        <v>35613</v>
      </c>
      <c r="H3" s="10">
        <f t="shared" si="6"/>
        <v>29677</v>
      </c>
      <c r="I3" s="4" t="e">
        <f>#REF!</f>
        <v>#REF!</v>
      </c>
      <c r="J3" s="4">
        <f t="shared" si="7"/>
        <v>0</v>
      </c>
      <c r="O3">
        <v>0</v>
      </c>
      <c r="P3">
        <f t="shared" ref="P3:P14" si="9">O3/1.2</f>
        <v>0</v>
      </c>
      <c r="Q3">
        <v>1170</v>
      </c>
      <c r="R3" s="2">
        <v>50000000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1046</v>
      </c>
      <c r="C4" s="4">
        <f t="shared" si="8"/>
        <v>1255.2</v>
      </c>
      <c r="D4" s="4">
        <f t="shared" si="2"/>
        <v>1506.24</v>
      </c>
      <c r="E4" s="5">
        <f t="shared" si="3"/>
        <v>42500000</v>
      </c>
      <c r="F4" s="10">
        <f t="shared" si="4"/>
        <v>40631</v>
      </c>
      <c r="G4" s="10">
        <f t="shared" si="5"/>
        <v>33859</v>
      </c>
      <c r="H4" s="10">
        <f t="shared" si="6"/>
        <v>28216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1046</v>
      </c>
      <c r="R4" s="2">
        <v>42500000</v>
      </c>
      <c r="S4" s="16"/>
      <c r="T4" s="8"/>
      <c r="U4" s="18"/>
    </row>
    <row r="5" spans="1:21" x14ac:dyDescent="0.25">
      <c r="A5" s="4">
        <f t="shared" si="0"/>
        <v>0</v>
      </c>
      <c r="B5" s="4">
        <f t="shared" si="1"/>
        <v>1045</v>
      </c>
      <c r="C5" s="4">
        <f t="shared" si="8"/>
        <v>1254</v>
      </c>
      <c r="D5" s="4">
        <f t="shared" si="2"/>
        <v>1504.8</v>
      </c>
      <c r="E5" s="5">
        <f t="shared" si="3"/>
        <v>39000000</v>
      </c>
      <c r="F5" s="10">
        <f t="shared" si="4"/>
        <v>37321</v>
      </c>
      <c r="G5" s="10">
        <f t="shared" si="5"/>
        <v>31100</v>
      </c>
      <c r="H5" s="10">
        <f t="shared" si="6"/>
        <v>25917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1045</v>
      </c>
      <c r="R5" s="2">
        <v>39000000</v>
      </c>
      <c r="S5" s="16"/>
      <c r="T5" s="8"/>
      <c r="U5" s="18"/>
    </row>
    <row r="6" spans="1:21" x14ac:dyDescent="0.25">
      <c r="A6" s="4">
        <f t="shared" si="0"/>
        <v>0</v>
      </c>
      <c r="B6" s="4">
        <f t="shared" si="1"/>
        <v>1065</v>
      </c>
      <c r="C6" s="4">
        <f t="shared" si="8"/>
        <v>1278</v>
      </c>
      <c r="D6" s="4">
        <f t="shared" si="2"/>
        <v>1533.6</v>
      </c>
      <c r="E6" s="5">
        <f t="shared" si="3"/>
        <v>55000000</v>
      </c>
      <c r="F6" s="10">
        <f t="shared" si="4"/>
        <v>51643</v>
      </c>
      <c r="G6" s="10">
        <f t="shared" si="5"/>
        <v>43036</v>
      </c>
      <c r="H6" s="10">
        <f t="shared" si="6"/>
        <v>35863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v>1065</v>
      </c>
      <c r="R6" s="2">
        <v>55000000</v>
      </c>
      <c r="S6" s="16"/>
      <c r="T6" s="8"/>
      <c r="U6" s="18"/>
    </row>
    <row r="7" spans="1:21" x14ac:dyDescent="0.25">
      <c r="A7" s="4">
        <f t="shared" si="0"/>
        <v>0</v>
      </c>
      <c r="B7" s="4">
        <f t="shared" si="1"/>
        <v>1060</v>
      </c>
      <c r="C7" s="4">
        <f t="shared" si="8"/>
        <v>1272</v>
      </c>
      <c r="D7" s="4">
        <f t="shared" si="2"/>
        <v>1526.3999999999999</v>
      </c>
      <c r="E7" s="5">
        <f t="shared" si="3"/>
        <v>42000000</v>
      </c>
      <c r="F7" s="15">
        <f t="shared" si="4"/>
        <v>39623</v>
      </c>
      <c r="G7" s="10">
        <f t="shared" si="5"/>
        <v>33019</v>
      </c>
      <c r="H7" s="10">
        <f t="shared" si="6"/>
        <v>27516</v>
      </c>
      <c r="I7" s="10" t="e">
        <f>#REF!</f>
        <v>#REF!</v>
      </c>
      <c r="J7" s="10">
        <f t="shared" si="7"/>
        <v>0</v>
      </c>
      <c r="K7" s="8"/>
      <c r="L7" s="8"/>
      <c r="M7" s="8"/>
      <c r="N7" s="8"/>
      <c r="O7">
        <v>0</v>
      </c>
      <c r="P7">
        <f t="shared" si="9"/>
        <v>0</v>
      </c>
      <c r="Q7">
        <v>1060</v>
      </c>
      <c r="R7" s="2">
        <v>42000000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1060</v>
      </c>
      <c r="C8" s="4">
        <f t="shared" si="8"/>
        <v>1272</v>
      </c>
      <c r="D8" s="4">
        <f t="shared" si="2"/>
        <v>1526.3999999999999</v>
      </c>
      <c r="E8" s="5">
        <f t="shared" si="3"/>
        <v>40000000</v>
      </c>
      <c r="F8" s="10">
        <f t="shared" si="4"/>
        <v>37736</v>
      </c>
      <c r="G8" s="10">
        <f t="shared" si="5"/>
        <v>31447</v>
      </c>
      <c r="H8" s="10">
        <f t="shared" si="6"/>
        <v>26205</v>
      </c>
      <c r="I8" s="10" t="e">
        <f>#REF!</f>
        <v>#REF!</v>
      </c>
      <c r="J8" s="10">
        <f t="shared" si="7"/>
        <v>0</v>
      </c>
      <c r="K8" s="8"/>
      <c r="L8" s="8"/>
      <c r="M8" s="8"/>
      <c r="N8" s="8"/>
      <c r="O8">
        <v>0</v>
      </c>
      <c r="P8">
        <f t="shared" si="9"/>
        <v>0</v>
      </c>
      <c r="Q8">
        <v>1060</v>
      </c>
      <c r="R8" s="2">
        <v>40000000</v>
      </c>
      <c r="S8" s="16"/>
      <c r="T8" s="8"/>
      <c r="U8" s="18"/>
    </row>
    <row r="9" spans="1:21" x14ac:dyDescent="0.25">
      <c r="A9" s="4">
        <f t="shared" si="0"/>
        <v>0</v>
      </c>
      <c r="B9" s="4">
        <f t="shared" si="1"/>
        <v>1060</v>
      </c>
      <c r="C9" s="4">
        <f t="shared" si="8"/>
        <v>1272</v>
      </c>
      <c r="D9" s="4">
        <f t="shared" si="2"/>
        <v>1526.3999999999999</v>
      </c>
      <c r="E9" s="5">
        <f t="shared" si="3"/>
        <v>41000000</v>
      </c>
      <c r="F9" s="15">
        <f t="shared" si="4"/>
        <v>38679</v>
      </c>
      <c r="G9" s="10">
        <f t="shared" si="5"/>
        <v>32233</v>
      </c>
      <c r="H9" s="10">
        <f t="shared" si="6"/>
        <v>26861</v>
      </c>
      <c r="I9" s="10" t="e">
        <f>#REF!</f>
        <v>#REF!</v>
      </c>
      <c r="J9" s="10">
        <f t="shared" si="7"/>
        <v>0</v>
      </c>
      <c r="K9" s="8"/>
      <c r="L9" s="8"/>
      <c r="M9" s="8"/>
      <c r="N9" s="8"/>
      <c r="O9">
        <v>0</v>
      </c>
      <c r="P9">
        <f t="shared" si="9"/>
        <v>0</v>
      </c>
      <c r="Q9">
        <v>1060</v>
      </c>
      <c r="R9" s="2">
        <v>41000000</v>
      </c>
      <c r="S9" s="16"/>
      <c r="T9" s="8"/>
      <c r="U9" s="18"/>
    </row>
    <row r="10" spans="1:21" x14ac:dyDescent="0.25">
      <c r="A10" s="4">
        <f t="shared" si="0"/>
        <v>0</v>
      </c>
      <c r="B10" s="4">
        <f t="shared" si="1"/>
        <v>854</v>
      </c>
      <c r="C10" s="4">
        <f t="shared" si="8"/>
        <v>1024.8</v>
      </c>
      <c r="D10" s="4">
        <f t="shared" si="2"/>
        <v>1229.76</v>
      </c>
      <c r="E10" s="5">
        <f t="shared" si="3"/>
        <v>29325000</v>
      </c>
      <c r="F10" s="15">
        <f t="shared" si="4"/>
        <v>34338</v>
      </c>
      <c r="G10" s="10">
        <f t="shared" si="5"/>
        <v>28615</v>
      </c>
      <c r="H10" s="10">
        <f t="shared" si="6"/>
        <v>23846</v>
      </c>
      <c r="I10" s="10" t="e">
        <f>#REF!</f>
        <v>#REF!</v>
      </c>
      <c r="J10" s="10" t="str">
        <f t="shared" si="7"/>
        <v>24.05.24</v>
      </c>
      <c r="K10" s="8"/>
      <c r="L10" s="8"/>
      <c r="M10" s="8"/>
      <c r="N10" s="8"/>
      <c r="O10">
        <v>0</v>
      </c>
      <c r="P10">
        <f t="shared" si="9"/>
        <v>0</v>
      </c>
      <c r="Q10">
        <v>854</v>
      </c>
      <c r="R10" s="2">
        <v>29325000</v>
      </c>
      <c r="S10" s="8" t="s">
        <v>29</v>
      </c>
      <c r="T10" s="16">
        <f>R10+1759500+30000</f>
        <v>31114500</v>
      </c>
      <c r="U10">
        <f>T10/Q10</f>
        <v>36433.840749414521</v>
      </c>
    </row>
    <row r="11" spans="1:21" x14ac:dyDescent="0.25">
      <c r="A11" s="4">
        <f t="shared" si="0"/>
        <v>0</v>
      </c>
      <c r="B11" s="4">
        <f t="shared" si="1"/>
        <v>854</v>
      </c>
      <c r="C11" s="4">
        <f t="shared" si="8"/>
        <v>1024.8</v>
      </c>
      <c r="D11" s="4">
        <f t="shared" si="2"/>
        <v>1229.76</v>
      </c>
      <c r="E11" s="5">
        <f t="shared" si="3"/>
        <v>27500000</v>
      </c>
      <c r="F11" s="10">
        <f t="shared" si="4"/>
        <v>32201</v>
      </c>
      <c r="G11" s="10">
        <f t="shared" si="5"/>
        <v>26835</v>
      </c>
      <c r="H11" s="10">
        <f t="shared" si="6"/>
        <v>22362</v>
      </c>
      <c r="I11" s="10" t="e">
        <f>#REF!</f>
        <v>#REF!</v>
      </c>
      <c r="J11" s="10" t="str">
        <f t="shared" si="7"/>
        <v>14.03.24</v>
      </c>
      <c r="K11" s="8"/>
      <c r="L11" s="8"/>
      <c r="M11" s="8"/>
      <c r="N11" s="8"/>
      <c r="O11">
        <v>0</v>
      </c>
      <c r="P11">
        <f t="shared" si="9"/>
        <v>0</v>
      </c>
      <c r="Q11">
        <v>854</v>
      </c>
      <c r="R11" s="2">
        <v>27500000</v>
      </c>
      <c r="S11" s="8" t="s">
        <v>30</v>
      </c>
      <c r="T11" s="16">
        <f>R11+1650000+30000</f>
        <v>29180000</v>
      </c>
      <c r="U11">
        <f>T11/Q11</f>
        <v>34168.61826697892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K12" s="8"/>
      <c r="L12" s="8"/>
      <c r="M12" s="8"/>
      <c r="N12" s="8"/>
      <c r="O12">
        <v>0</v>
      </c>
      <c r="P12">
        <f t="shared" si="9"/>
        <v>0</v>
      </c>
      <c r="Q12">
        <f t="shared" ref="Q8:Q14" si="10">P12/1.2</f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K13" s="8"/>
      <c r="L13" s="8"/>
      <c r="M13" s="8"/>
      <c r="N13" s="8"/>
      <c r="O13">
        <v>0</v>
      </c>
      <c r="P13">
        <f t="shared" si="9"/>
        <v>0</v>
      </c>
      <c r="Q13">
        <f t="shared" si="10"/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10" t="e">
        <f t="shared" ref="H14:H15" si="15">ROUND((E14/D14),0)</f>
        <v>#DIV/0!</v>
      </c>
      <c r="I14" s="10" t="e">
        <f>#REF!</f>
        <v>#REF!</v>
      </c>
      <c r="J14" s="10">
        <f t="shared" ref="J14:J15" si="16">S14</f>
        <v>0</v>
      </c>
      <c r="K14" s="8"/>
      <c r="L14" s="8"/>
      <c r="M14" s="8"/>
      <c r="N14" s="8"/>
      <c r="O14">
        <v>0</v>
      </c>
      <c r="P14">
        <f t="shared" si="9"/>
        <v>0</v>
      </c>
      <c r="Q14">
        <f t="shared" si="10"/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10" t="e">
        <f t="shared" si="14"/>
        <v>#DIV/0!</v>
      </c>
      <c r="H15" s="10" t="e">
        <f t="shared" si="15"/>
        <v>#DIV/0!</v>
      </c>
      <c r="I15" s="10" t="e">
        <f>#REF!</f>
        <v>#REF!</v>
      </c>
      <c r="J15" s="10">
        <f t="shared" si="16"/>
        <v>0</v>
      </c>
      <c r="K15" s="8"/>
      <c r="L15" s="8"/>
      <c r="M15" s="8"/>
      <c r="N15" s="8"/>
      <c r="O15">
        <v>0</v>
      </c>
      <c r="P15">
        <f t="shared" ref="P14:P15" si="17">O15/1.2</f>
        <v>0</v>
      </c>
      <c r="Q15">
        <f t="shared" ref="Q14:Q15" si="18">P15/1.2</f>
        <v>0</v>
      </c>
      <c r="R15" s="2">
        <v>0</v>
      </c>
      <c r="S15" s="8"/>
      <c r="T15" s="8"/>
    </row>
    <row r="16" spans="1:21" x14ac:dyDescent="0.25">
      <c r="F16" s="8"/>
      <c r="G16" s="8"/>
      <c r="H16" s="8"/>
      <c r="I16" s="8"/>
      <c r="J16" s="8"/>
      <c r="K16" s="8"/>
      <c r="L16" s="8"/>
      <c r="M16" s="8"/>
      <c r="N16" s="8"/>
    </row>
    <row r="17" spans="6:32" x14ac:dyDescent="0.25">
      <c r="F17" s="8"/>
      <c r="G17" s="8"/>
      <c r="H17" s="8"/>
      <c r="I17" s="8"/>
      <c r="J17" s="8"/>
      <c r="K17" s="8"/>
      <c r="L17" s="8"/>
      <c r="M17" s="8"/>
      <c r="N17" s="8"/>
    </row>
    <row r="18" spans="6:32" x14ac:dyDescent="0.25">
      <c r="G18" t="s">
        <v>24</v>
      </c>
      <c r="U18" t="s">
        <v>22</v>
      </c>
    </row>
    <row r="19" spans="6:32" x14ac:dyDescent="0.25">
      <c r="G19" t="s">
        <v>20</v>
      </c>
      <c r="H19">
        <v>1065</v>
      </c>
      <c r="I19">
        <f>98.94*10.764</f>
        <v>1064.9901599999998</v>
      </c>
      <c r="J19">
        <f>I20/I19</f>
        <v>1.2000202142712757</v>
      </c>
    </row>
    <row r="20" spans="6:32" x14ac:dyDescent="0.25">
      <c r="G20" t="s">
        <v>17</v>
      </c>
      <c r="H20">
        <v>1278</v>
      </c>
      <c r="I20">
        <f>118.73*10.764</f>
        <v>1278.00972</v>
      </c>
      <c r="J20" t="s">
        <v>25</v>
      </c>
    </row>
    <row r="21" spans="6:32" x14ac:dyDescent="0.25">
      <c r="G21" t="s">
        <v>21</v>
      </c>
      <c r="H21">
        <v>37000</v>
      </c>
    </row>
    <row r="22" spans="6:32" x14ac:dyDescent="0.25">
      <c r="G22" s="6" t="s">
        <v>19</v>
      </c>
      <c r="H22" s="6">
        <f>H21*H19</f>
        <v>39405000</v>
      </c>
    </row>
    <row r="24" spans="6:32" x14ac:dyDescent="0.25">
      <c r="P24" s="11"/>
      <c r="Q24" s="11"/>
      <c r="R24" s="13"/>
      <c r="T24" s="11"/>
      <c r="U24" s="11"/>
      <c r="V24" s="11"/>
      <c r="W24" s="11"/>
      <c r="X24" s="11"/>
    </row>
    <row r="25" spans="6:32" x14ac:dyDescent="0.25">
      <c r="J25" t="s">
        <v>28</v>
      </c>
      <c r="P25" s="11"/>
      <c r="Q25" s="14"/>
      <c r="R25" s="14"/>
      <c r="T25" s="14"/>
      <c r="U25" s="14"/>
      <c r="V25" s="11"/>
      <c r="W25" s="11"/>
      <c r="X25" s="11"/>
    </row>
    <row r="26" spans="6:32" x14ac:dyDescent="0.25">
      <c r="G26" t="s">
        <v>26</v>
      </c>
      <c r="P26" s="11"/>
      <c r="Q26" s="11"/>
      <c r="R26" s="11"/>
      <c r="T26" s="11"/>
      <c r="U26" s="11"/>
      <c r="V26" s="11"/>
      <c r="W26" s="11"/>
      <c r="X26" s="11"/>
      <c r="AE26" t="s">
        <v>20</v>
      </c>
      <c r="AF26">
        <v>3168</v>
      </c>
    </row>
    <row r="27" spans="6:32" x14ac:dyDescent="0.25">
      <c r="G27" t="s">
        <v>13</v>
      </c>
      <c r="H27">
        <v>16290000</v>
      </c>
      <c r="I27">
        <f>H27/3600</f>
        <v>4525</v>
      </c>
      <c r="P27" s="11"/>
      <c r="Q27" s="11"/>
      <c r="R27" s="11"/>
      <c r="T27" s="11"/>
      <c r="U27" s="11"/>
      <c r="V27" s="11"/>
      <c r="W27" s="11"/>
      <c r="X27" s="11"/>
      <c r="AE27" t="s">
        <v>17</v>
      </c>
      <c r="AF27">
        <f>AF26*1.2</f>
        <v>3801.6</v>
      </c>
    </row>
    <row r="28" spans="6:32" x14ac:dyDescent="0.25">
      <c r="G28" t="s">
        <v>15</v>
      </c>
      <c r="H28">
        <v>1051420</v>
      </c>
      <c r="P28" s="11"/>
      <c r="Q28" s="11"/>
      <c r="R28" s="12"/>
      <c r="T28" s="12"/>
      <c r="U28" s="12"/>
      <c r="V28" s="11"/>
      <c r="W28" s="11"/>
      <c r="X28" s="11"/>
      <c r="AE28" t="s">
        <v>23</v>
      </c>
      <c r="AF28">
        <f>AF27*1.3</f>
        <v>4942.08</v>
      </c>
    </row>
    <row r="29" spans="6:32" x14ac:dyDescent="0.25">
      <c r="G29" t="s">
        <v>14</v>
      </c>
      <c r="H29">
        <v>30000</v>
      </c>
      <c r="P29" s="11"/>
      <c r="Q29" s="11"/>
      <c r="R29" s="11"/>
      <c r="T29" s="11"/>
      <c r="U29" s="11"/>
      <c r="V29" s="11"/>
      <c r="W29" s="11"/>
      <c r="X29" s="11"/>
      <c r="AE29" t="s">
        <v>18</v>
      </c>
      <c r="AF29">
        <v>19000</v>
      </c>
    </row>
    <row r="30" spans="6:32" x14ac:dyDescent="0.25">
      <c r="G30" t="s">
        <v>16</v>
      </c>
      <c r="H30">
        <f>SUM(H27:H29)</f>
        <v>17371420</v>
      </c>
      <c r="P30" s="11"/>
      <c r="Q30" s="11"/>
      <c r="R30" s="11"/>
      <c r="T30" s="11"/>
      <c r="U30" s="11"/>
      <c r="V30" s="11"/>
      <c r="W30" s="11"/>
      <c r="X30" s="11"/>
      <c r="AF30">
        <f>AF29*AF28</f>
        <v>93899520</v>
      </c>
    </row>
    <row r="31" spans="6:32" x14ac:dyDescent="0.25">
      <c r="P31" s="11"/>
      <c r="Q31" s="11"/>
      <c r="R31" s="11"/>
      <c r="T31" s="11"/>
      <c r="U31" s="11"/>
      <c r="V31" s="11"/>
      <c r="W31" s="11"/>
      <c r="X31" s="11"/>
      <c r="AF31">
        <f>AF30/AF26</f>
        <v>29640</v>
      </c>
    </row>
    <row r="32" spans="6:32" x14ac:dyDescent="0.25">
      <c r="G32" t="s">
        <v>27</v>
      </c>
      <c r="H32">
        <v>21019000</v>
      </c>
      <c r="P32" s="11"/>
      <c r="Q32" s="11"/>
      <c r="R32" s="11"/>
      <c r="S32" s="6"/>
      <c r="T32" s="11"/>
      <c r="U32" s="11"/>
      <c r="V32" s="11"/>
      <c r="W32" s="11"/>
      <c r="X32" s="11"/>
      <c r="AF32">
        <f>AF31*1.2</f>
        <v>35568</v>
      </c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2024-08-13T04:02:45Z</dcterms:modified>
</cp:coreProperties>
</file>