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UBI\Matunga (W)\Vir Vikram Bhatiya\202\"/>
    </mc:Choice>
  </mc:AlternateContent>
  <xr:revisionPtr revIDLastSave="0" documentId="13_ncr:1_{2EAFB71D-AA3A-4535-8440-D967D12F0A1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2" i="4" l="1"/>
  <c r="U2" i="4"/>
  <c r="T2" i="4"/>
  <c r="D19" i="4" l="1"/>
  <c r="P2" i="4"/>
  <c r="D21" i="4"/>
  <c r="D20" i="4"/>
  <c r="H21" i="4"/>
  <c r="J19" i="4"/>
  <c r="I19" i="4"/>
  <c r="I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P4" i="4"/>
  <c r="P3" i="4"/>
  <c r="Q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<sst xmlns="http://schemas.openxmlformats.org/spreadsheetml/2006/main" count="26" uniqueCount="23">
  <si>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</si>
  <si>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</si>
  <si>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</si>
  <si>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</si>
  <si>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</si>
  <si>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</si>
  <si>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</si>
  <si>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</si>
  <si>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</si>
  <si>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</si>
  <si>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</si>
  <si>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</si>
  <si>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</si>
  <si>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Office No 202, 2nd Floor, Sai Corporate Park, Laxmi Industrial Estate, Village - Pahadi Goregaon, Goregaon,</t>
  </si>
  <si>
    <t>agreemetn - 08.05.2015</t>
  </si>
  <si>
    <t>ca</t>
  </si>
  <si>
    <t>fmv</t>
  </si>
  <si>
    <t>av</t>
  </si>
  <si>
    <t>oc - 2012</t>
  </si>
  <si>
    <t>bua</t>
  </si>
  <si>
    <t>20.11.20</t>
  </si>
  <si>
    <t>07.12.23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</si>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</sst>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56AC92-6AC6-4132-92FE-4F3F2AA11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14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11</xdr:col>
      <xdr:colOff>400957</xdr:colOff>
      <xdr:row>50</xdr:row>
      <xdr:rowOff>172644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2EAE4-0531-4B8F-987E-E6901B094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496957" cy="8554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525139</xdr:colOff>
      <xdr:row>43</xdr:row>
      <xdr:rowOff>29696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4384B-83EF-4149-BD84-D32B92BC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59539" cy="80306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563245</xdr:colOff>
      <xdr:row>47</xdr:row>
      <xdr:rowOff>86914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D22F99-3ADE-4EC6-B355-815B83FC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97645" cy="85165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429876</xdr:colOff>
      <xdr:row>46</xdr:row>
      <xdr:rowOff>124879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DAAC4C-3007-4CB8-A4E0-D41555BC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964276" cy="75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V3" sqref="V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  <col min="20" max="20" width="13.42578125" bestFit="1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9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768.28050000000007</v>
      </c>
      <c r="C2" s="4">
        <f>B2*1.2</f>
        <v>921.9366</v>
      </c>
      <c r="D2" s="4">
        <f t="shared" ref="D2:D13" si="2">C2*1.2</f>
        <v>1106.32392</v>
      </c>
      <c r="E2" s="16">
        <f t="shared" ref="E2:E13" si="3">R2</f>
        <v>15000000</v>
      </c>
      <c r="F2" s="15">
        <f t="shared" ref="F2:F13" si="4">ROUND((E2/B2),0)</f>
        <v>19524</v>
      </c>
      <c r="G2" s="10">
        <f t="shared" ref="G2:G13" si="5">ROUND((E2/C2),0)</f>
        <v>16270</v>
      </c>
      <c r="H2" s="10">
        <f t="shared" ref="H2:H13" si="6">ROUND((E2/D2),0)</f>
        <v>13558</v>
      </c>
      <c r="I2" s="4" t="e">
        <f>#REF!</f>
        <v>#REF!</v>
      </c>
      <c r="J2" s="4" t="str">
        <f t="shared" ref="J2:J13" si="7">S2</f>
        <v>20.11.20</v>
      </c>
      <c r="O2">
        <v>0</v>
      </c>
      <c r="P2">
        <f>85.65*10.764</f>
        <v>921.9366</v>
      </c>
      <c r="Q2">
        <f t="shared" ref="Q2:Q12" si="8">P2/1.2</f>
        <v>768.28050000000007</v>
      </c>
      <c r="R2" s="2">
        <v>15000000</v>
      </c>
      <c r="S2" s="8" t="s">
        <v>20</v>
      </c>
      <c r="T2" s="17">
        <f>R2+300000+30000</f>
        <v>15330000</v>
      </c>
      <c r="U2">
        <f>T2/Q2</f>
        <v>19953.649741207799</v>
      </c>
      <c r="V2">
        <f>U2*1.3</f>
        <v>25939.744663570138</v>
      </c>
    </row>
    <row r="3" spans="1:22" x14ac:dyDescent="0.25">
      <c r="A3" s="4">
        <f t="shared" si="0"/>
        <v>0</v>
      </c>
      <c r="B3" s="4">
        <f t="shared" si="1"/>
        <v>506</v>
      </c>
      <c r="C3" s="4">
        <f t="shared" ref="C3:C15" si="9">B3*1.2</f>
        <v>607.19999999999993</v>
      </c>
      <c r="D3" s="4">
        <f t="shared" si="2"/>
        <v>728.63999999999987</v>
      </c>
      <c r="E3" s="16">
        <f t="shared" si="3"/>
        <v>12650000</v>
      </c>
      <c r="F3" s="10">
        <f t="shared" si="4"/>
        <v>25000</v>
      </c>
      <c r="G3" s="10">
        <f t="shared" si="5"/>
        <v>20833</v>
      </c>
      <c r="H3" s="10">
        <f t="shared" si="6"/>
        <v>17361</v>
      </c>
      <c r="I3" s="4" t="e">
        <f>#REF!</f>
        <v>#REF!</v>
      </c>
      <c r="J3" s="4" t="str">
        <f t="shared" si="7"/>
        <v>07.12.23</v>
      </c>
      <c r="O3">
        <v>0</v>
      </c>
      <c r="P3">
        <f t="shared" ref="P2:P12" si="10">O3/1.2</f>
        <v>0</v>
      </c>
      <c r="Q3">
        <v>506</v>
      </c>
      <c r="R3" s="2">
        <v>12650000</v>
      </c>
      <c r="S3" s="8" t="s">
        <v>21</v>
      </c>
      <c r="T3" s="8"/>
    </row>
    <row r="4" spans="1:22" x14ac:dyDescent="0.25">
      <c r="A4" s="4">
        <f t="shared" si="0"/>
        <v>0</v>
      </c>
      <c r="B4" s="4">
        <f t="shared" si="1"/>
        <v>390</v>
      </c>
      <c r="C4" s="4">
        <f t="shared" si="9"/>
        <v>468</v>
      </c>
      <c r="D4" s="4">
        <f t="shared" si="2"/>
        <v>561.6</v>
      </c>
      <c r="E4" s="16">
        <f t="shared" si="3"/>
        <v>10000000</v>
      </c>
      <c r="F4" s="15">
        <f t="shared" si="4"/>
        <v>25641</v>
      </c>
      <c r="G4" s="10">
        <f t="shared" si="5"/>
        <v>21368</v>
      </c>
      <c r="H4" s="10">
        <f t="shared" si="6"/>
        <v>17806</v>
      </c>
      <c r="I4" s="4" t="e">
        <f>#REF!</f>
        <v>#REF!</v>
      </c>
      <c r="J4" s="4">
        <f t="shared" si="7"/>
        <v>0</v>
      </c>
      <c r="O4">
        <v>0</v>
      </c>
      <c r="P4">
        <f t="shared" si="10"/>
        <v>0</v>
      </c>
      <c r="Q4">
        <v>390</v>
      </c>
      <c r="R4" s="2">
        <v>10000000</v>
      </c>
      <c r="S4" s="8"/>
      <c r="T4" s="8"/>
    </row>
    <row r="5" spans="1:22" x14ac:dyDescent="0.25">
      <c r="A5" s="4">
        <f t="shared" si="0"/>
        <v>0</v>
      </c>
      <c r="B5" s="4">
        <f t="shared" si="1"/>
        <v>248</v>
      </c>
      <c r="C5" s="4">
        <f t="shared" si="9"/>
        <v>297.59999999999997</v>
      </c>
      <c r="D5" s="4">
        <f t="shared" si="2"/>
        <v>357.11999999999995</v>
      </c>
      <c r="E5" s="16">
        <f t="shared" si="3"/>
        <v>11000000</v>
      </c>
      <c r="F5" s="10">
        <f t="shared" si="4"/>
        <v>44355</v>
      </c>
      <c r="G5" s="10">
        <f t="shared" si="5"/>
        <v>36962</v>
      </c>
      <c r="H5" s="10">
        <f t="shared" si="6"/>
        <v>30802</v>
      </c>
      <c r="I5" s="4" t="e">
        <f>#REF!</f>
        <v>#REF!</v>
      </c>
      <c r="J5" s="4">
        <f t="shared" si="7"/>
        <v>0</v>
      </c>
      <c r="O5">
        <v>0</v>
      </c>
      <c r="P5">
        <f t="shared" si="10"/>
        <v>0</v>
      </c>
      <c r="Q5">
        <v>248</v>
      </c>
      <c r="R5" s="2">
        <v>11000000</v>
      </c>
      <c r="S5" s="8"/>
      <c r="T5" s="8"/>
    </row>
    <row r="6" spans="1:22" x14ac:dyDescent="0.25">
      <c r="A6" s="4">
        <f t="shared" si="0"/>
        <v>0</v>
      </c>
      <c r="B6" s="4">
        <f t="shared" si="1"/>
        <v>385</v>
      </c>
      <c r="C6" s="4">
        <f t="shared" si="9"/>
        <v>462</v>
      </c>
      <c r="D6" s="4">
        <f t="shared" si="2"/>
        <v>554.4</v>
      </c>
      <c r="E6" s="16">
        <f t="shared" si="3"/>
        <v>10000000</v>
      </c>
      <c r="F6" s="15">
        <f t="shared" si="4"/>
        <v>25974</v>
      </c>
      <c r="G6" s="10">
        <f t="shared" si="5"/>
        <v>21645</v>
      </c>
      <c r="H6" s="10">
        <f t="shared" si="6"/>
        <v>18038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v>385</v>
      </c>
      <c r="R6" s="2">
        <v>10000000</v>
      </c>
      <c r="S6" s="8"/>
      <c r="T6" s="8"/>
    </row>
    <row r="7" spans="1:22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16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  <c r="S7" s="8"/>
      <c r="T7" s="8"/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16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  <c r="S8" s="8"/>
      <c r="T8" s="8"/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  <c r="S9" s="8"/>
      <c r="T9" s="8"/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>
        <f t="shared" si="8"/>
        <v>0</v>
      </c>
      <c r="R10" s="2">
        <v>0</v>
      </c>
      <c r="S10" s="8"/>
      <c r="T10" s="8"/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>
        <f t="shared" si="8"/>
        <v>0</v>
      </c>
      <c r="R11" s="2">
        <v>0</v>
      </c>
      <c r="S11" s="8"/>
      <c r="T11" s="8"/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>
        <f t="shared" si="8"/>
        <v>0</v>
      </c>
      <c r="R12" s="2">
        <v>0</v>
      </c>
      <c r="S12" s="8"/>
      <c r="T12" s="8"/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4:24" x14ac:dyDescent="0.25">
      <c r="G17" t="s">
        <v>13</v>
      </c>
    </row>
    <row r="18" spans="4:24" x14ac:dyDescent="0.25">
      <c r="G18" t="s">
        <v>15</v>
      </c>
      <c r="H18">
        <v>1546</v>
      </c>
      <c r="I18">
        <f>143.59*10.764</f>
        <v>1545.60276</v>
      </c>
    </row>
    <row r="19" spans="4:24" x14ac:dyDescent="0.25">
      <c r="D19">
        <f>22600*1.1</f>
        <v>24860.000000000004</v>
      </c>
      <c r="G19" t="s">
        <v>19</v>
      </c>
      <c r="H19">
        <v>1855</v>
      </c>
      <c r="I19">
        <f>172.31*10.764</f>
        <v>1854.7448399999998</v>
      </c>
      <c r="J19">
        <f>I19/I18</f>
        <v>1.2000139285465561</v>
      </c>
    </row>
    <row r="20" spans="4:24" x14ac:dyDescent="0.25">
      <c r="D20">
        <f>D19*1855</f>
        <v>46115300.000000007</v>
      </c>
      <c r="G20" t="s">
        <v>22</v>
      </c>
      <c r="H20">
        <v>25000</v>
      </c>
    </row>
    <row r="21" spans="4:24" x14ac:dyDescent="0.25">
      <c r="D21">
        <f>D20/1546</f>
        <v>29828.783958602849</v>
      </c>
      <c r="G21" t="s">
        <v>16</v>
      </c>
      <c r="H21">
        <f>H20*H18</f>
        <v>38650000</v>
      </c>
    </row>
    <row r="22" spans="4:24" x14ac:dyDescent="0.25">
      <c r="G22" s="6"/>
      <c r="H22" s="6"/>
    </row>
    <row r="24" spans="4:24" x14ac:dyDescent="0.25">
      <c r="P24" s="11"/>
      <c r="Q24" s="11"/>
      <c r="R24" s="13"/>
      <c r="T24" s="11"/>
      <c r="U24" s="11"/>
      <c r="V24" s="11"/>
      <c r="W24" s="11"/>
      <c r="X24" s="11"/>
    </row>
    <row r="25" spans="4:24" x14ac:dyDescent="0.25">
      <c r="P25" s="11"/>
      <c r="Q25" s="14"/>
      <c r="R25" s="14"/>
      <c r="T25" s="14"/>
      <c r="U25" s="14"/>
      <c r="V25" s="11"/>
      <c r="W25" s="11"/>
      <c r="X25" s="11"/>
    </row>
    <row r="26" spans="4:24" x14ac:dyDescent="0.25">
      <c r="I26" t="s">
        <v>18</v>
      </c>
      <c r="P26" s="11"/>
      <c r="Q26" s="11"/>
      <c r="R26" s="11"/>
      <c r="T26" s="11"/>
      <c r="U26" s="11"/>
      <c r="V26" s="11"/>
      <c r="W26" s="11"/>
      <c r="X26" s="11"/>
    </row>
    <row r="27" spans="4:24" x14ac:dyDescent="0.25">
      <c r="G27" t="s">
        <v>14</v>
      </c>
      <c r="P27" s="11"/>
      <c r="Q27" s="11"/>
      <c r="R27" s="11"/>
      <c r="T27" s="11"/>
      <c r="U27" s="11"/>
      <c r="V27" s="11"/>
      <c r="W27" s="11"/>
      <c r="X27" s="11"/>
    </row>
    <row r="28" spans="4:24" x14ac:dyDescent="0.25">
      <c r="G28" t="s">
        <v>17</v>
      </c>
      <c r="H28">
        <v>26200000</v>
      </c>
      <c r="P28" s="11"/>
      <c r="Q28" s="11"/>
      <c r="R28" s="12"/>
      <c r="T28" s="12"/>
      <c r="U28" s="12"/>
      <c r="V28" s="11"/>
      <c r="W28" s="11"/>
      <c r="X28" s="11"/>
    </row>
    <row r="29" spans="4:24" x14ac:dyDescent="0.25">
      <c r="P29" s="11"/>
      <c r="Q29" s="11"/>
      <c r="R29" s="11"/>
      <c r="T29" s="11"/>
      <c r="U29" s="11"/>
      <c r="V29" s="11"/>
      <c r="W29" s="11"/>
      <c r="X29" s="11"/>
    </row>
    <row r="30" spans="4:24" x14ac:dyDescent="0.25">
      <c r="P30" s="11"/>
      <c r="Q30" s="11"/>
      <c r="R30" s="11"/>
      <c r="T30" s="11"/>
      <c r="U30" s="11"/>
      <c r="V30" s="11"/>
      <c r="W30" s="11"/>
      <c r="X30" s="11"/>
    </row>
    <row r="31" spans="4:24" x14ac:dyDescent="0.25">
      <c r="P31" s="11"/>
      <c r="Q31" s="11"/>
      <c r="R31" s="11"/>
      <c r="T31" s="11"/>
      <c r="U31" s="11"/>
      <c r="V31" s="11"/>
      <c r="W31" s="11"/>
      <c r="X31" s="11"/>
    </row>
    <row r="32" spans="4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2024-08-13T05:03:03Z</dcterms:modified>
</cp:coreProperties>
</file>