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VIkas SIngh - Private\"/>
    </mc:Choice>
  </mc:AlternateContent>
  <xr:revisionPtr revIDLastSave="0" documentId="13_ncr:1_{4B8D2F68-9F74-42E6-80F7-66711BB2CF2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6" i="4" l="1"/>
  <c r="C5" i="4"/>
  <c r="C4" i="4"/>
  <c r="C3" i="4"/>
  <c r="W24" i="17"/>
  <c r="Y16" i="18"/>
  <c r="T20" i="17"/>
  <c r="U13" i="16"/>
  <c r="U14" i="15"/>
  <c r="J44" i="4" l="1"/>
  <c r="G40" i="4"/>
  <c r="G41" i="4"/>
  <c r="G42" i="4"/>
  <c r="G43" i="4"/>
  <c r="H39" i="4"/>
  <c r="G39" i="4"/>
  <c r="H48" i="4"/>
  <c r="G48" i="4"/>
  <c r="G53" i="4"/>
  <c r="F53" i="4"/>
  <c r="F44" i="4"/>
  <c r="G44" i="4" s="1"/>
  <c r="F36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D6" i="4" s="1"/>
  <c r="J6" i="4"/>
  <c r="I6" i="4"/>
  <c r="E6" i="4"/>
  <c r="A6" i="4"/>
  <c r="P5" i="4"/>
  <c r="B5" i="4" s="1"/>
  <c r="D5" i="4" s="1"/>
  <c r="J5" i="4"/>
  <c r="I5" i="4"/>
  <c r="E5" i="4"/>
  <c r="A5" i="4"/>
  <c r="P4" i="4"/>
  <c r="B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<sst xmlns="http://schemas.openxmlformats.org/spreadsheetml/2006/main" count="51" uniqueCount="44">
  <si>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</si>
  <si>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</si>
  <si>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</si>
  <si>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</si>
  <si>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</si>
  <si>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</si>
  <si>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</si>
  <si>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</si>
  <si>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</si>
  <si>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</si>
  <si>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</si>
  <si>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</si>
  <si>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</si>
  <si>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</si>
  <si>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</si>
  <si>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</si>
  <si>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</si>
  <si>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</si>
  <si>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</si>
  <si>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</si>
  <si>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</si>
  <si>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</si>
  <si>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</si>
  <si>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</si>
  <si>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</si>
  <si>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</si>
  <si>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</si>
  <si>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</si>
  <si>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</si>
  <si>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</si>
  <si>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</si>
  <si>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</si>
  <si>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</si>
  <si>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</si>
  <si>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</si>
  <si>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</si>
  <si>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</si>
  <si>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</si>
  <si>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Private Bank - VIkas SIngh And Sabita S Singh Sapna V Singh</t>
  </si>
  <si>
    <t>Agree CA</t>
  </si>
  <si>
    <t>As per OC</t>
  </si>
  <si>
    <t>Measure CA</t>
  </si>
  <si>
    <t>Architect Letter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</si>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</sst>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51291</xdr:rowOff>
    </xdr:from>
    <xdr:to>
      <xdr:col>17</xdr:col>
      <xdr:colOff>504825</xdr:colOff>
      <xdr:row>39</xdr:row>
      <xdr:rowOff>96484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F4702-98EC-4816-9250-D2946E90C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" y="241791"/>
          <a:ext cx="10001250" cy="7017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179047</xdr:rowOff>
    </xdr:from>
    <xdr:to>
      <xdr:col>20</xdr:col>
      <xdr:colOff>409575</xdr:colOff>
      <xdr:row>45</xdr:row>
      <xdr:rowOff>57203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7ED99-895E-4062-B3CE-57D16CC3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65047"/>
          <a:ext cx="11991975" cy="6164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831AD-E6AB-4D07-93F7-7CD40FCE5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7392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40</xdr:row>
      <xdr:rowOff>105780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57339-8548-48F8-BF31-BEA3ECE2A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20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42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25F46-CC9C-48F4-9C52-8BBD4817D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66874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34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A9CDA-9ABC-43F2-B82B-DA0CFD31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6573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zoomScaleNormal="100" workbookViewId="0">
      <selection activeCell="U11" sqref="U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486</v>
      </c>
      <c r="C3" s="4">
        <f>B3*1.1</f>
        <v>534.6</v>
      </c>
      <c r="D3" s="4">
        <f t="shared" ref="D3:D14" si="2">C3*1.2</f>
        <v>641.52</v>
      </c>
      <c r="E3" s="5">
        <f t="shared" ref="E3:E14" si="3">R3</f>
        <v>14300000</v>
      </c>
      <c r="F3" s="9">
        <f t="shared" ref="F3:F14" si="4">ROUND((E3/B3),0)</f>
        <v>29424</v>
      </c>
      <c r="G3" s="9">
        <f t="shared" ref="G3:G14" si="5">ROUND((E3/C3),0)</f>
        <v>26749</v>
      </c>
      <c r="H3" s="9">
        <f t="shared" ref="H3:H14" si="6">ROUND((E3/D3),0)</f>
        <v>22291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486</v>
      </c>
      <c r="R3" s="2">
        <v>14300000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591</v>
      </c>
      <c r="C4" s="44">
        <f>B4*1.1</f>
        <v>650.1</v>
      </c>
      <c r="D4" s="44">
        <f t="shared" ref="D4:D9" si="11">C4*1.2</f>
        <v>780.12</v>
      </c>
      <c r="E4" s="45">
        <f t="shared" ref="E4:E9" si="12">R4</f>
        <v>11000000</v>
      </c>
      <c r="F4" s="44">
        <f t="shared" ref="F4:F9" si="13">ROUND((E4/B4),0)</f>
        <v>18613</v>
      </c>
      <c r="G4" s="44">
        <f t="shared" ref="G4:G9" si="14">ROUND((E4/C4),0)</f>
        <v>16920</v>
      </c>
      <c r="H4" s="44">
        <f t="shared" ref="H4:H9" si="15">ROUND((E4/D4),0)</f>
        <v>14100</v>
      </c>
      <c r="I4" s="44" t="e">
        <f>#REF!</f>
        <v>#REF!</v>
      </c>
      <c r="J4" s="44">
        <f t="shared" ref="J4:J9" si="16">S4</f>
        <v>0</v>
      </c>
      <c r="O4" s="46">
        <v>0</v>
      </c>
      <c r="P4" s="46">
        <f t="shared" ref="P4:P9" si="17">O4/1.2</f>
        <v>0</v>
      </c>
      <c r="Q4" s="46">
        <v>591</v>
      </c>
      <c r="R4" s="47">
        <v>11000000</v>
      </c>
    </row>
    <row r="5" spans="1:20" s="49" customFormat="1" x14ac:dyDescent="0.25">
      <c r="A5" s="9">
        <f t="shared" si="9"/>
        <v>0</v>
      </c>
      <c r="B5" s="9">
        <f t="shared" si="10"/>
        <v>468</v>
      </c>
      <c r="C5" s="9">
        <f>B5*1.1</f>
        <v>514.80000000000007</v>
      </c>
      <c r="D5" s="9">
        <f t="shared" si="11"/>
        <v>617.7600000000001</v>
      </c>
      <c r="E5" s="48">
        <f t="shared" si="12"/>
        <v>9783000</v>
      </c>
      <c r="F5" s="9">
        <f t="shared" si="13"/>
        <v>20904</v>
      </c>
      <c r="G5" s="9">
        <f t="shared" si="14"/>
        <v>19003</v>
      </c>
      <c r="H5" s="9">
        <f t="shared" si="15"/>
        <v>15836</v>
      </c>
      <c r="I5" s="9" t="e">
        <f>#REF!</f>
        <v>#REF!</v>
      </c>
      <c r="J5" s="9">
        <f t="shared" si="16"/>
        <v>0</v>
      </c>
      <c r="O5" s="49">
        <v>0</v>
      </c>
      <c r="P5" s="49">
        <f t="shared" si="17"/>
        <v>0</v>
      </c>
      <c r="Q5" s="49">
        <v>468</v>
      </c>
      <c r="R5" s="50">
        <v>9783000</v>
      </c>
    </row>
    <row r="6" spans="1:20" x14ac:dyDescent="0.25">
      <c r="A6" s="4">
        <f t="shared" si="9"/>
        <v>0</v>
      </c>
      <c r="B6" s="4">
        <f t="shared" si="10"/>
        <v>486</v>
      </c>
      <c r="C6" s="4">
        <f>B6*1.1</f>
        <v>534.6</v>
      </c>
      <c r="D6" s="4">
        <f t="shared" si="11"/>
        <v>641.52</v>
      </c>
      <c r="E6" s="5">
        <f t="shared" si="12"/>
        <v>11700000</v>
      </c>
      <c r="F6" s="9">
        <f t="shared" si="13"/>
        <v>24074</v>
      </c>
      <c r="G6" s="9">
        <f t="shared" si="14"/>
        <v>21886</v>
      </c>
      <c r="H6" s="9">
        <f t="shared" si="15"/>
        <v>18238</v>
      </c>
      <c r="I6" s="4" t="e">
        <f>#REF!</f>
        <v>#REF!</v>
      </c>
      <c r="J6" s="4">
        <f t="shared" si="16"/>
        <v>0</v>
      </c>
      <c r="O6">
        <v>0</v>
      </c>
      <c r="P6">
        <f t="shared" si="17"/>
        <v>0</v>
      </c>
      <c r="Q6">
        <v>486</v>
      </c>
      <c r="R6" s="2">
        <v>11700000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ref="C4:C9" si="18">B7*1.2</f>
        <v>0</v>
      </c>
      <c r="D7" s="4">
        <f t="shared" si="11"/>
        <v>0</v>
      </c>
      <c r="E7" s="5">
        <f t="shared" si="12"/>
        <v>0</v>
      </c>
      <c r="F7" s="9" t="e">
        <f t="shared" si="13"/>
        <v>#DIV/0!</v>
      </c>
      <c r="G7" s="9" t="e">
        <f t="shared" si="14"/>
        <v>#DIV/0!</v>
      </c>
      <c r="H7" s="9" t="e">
        <f t="shared" si="15"/>
        <v>#DIV/0!</v>
      </c>
      <c r="I7" s="4" t="e">
        <f>#REF!</f>
        <v>#REF!</v>
      </c>
      <c r="J7" s="4">
        <f t="shared" si="16"/>
        <v>0</v>
      </c>
      <c r="O7">
        <v>0</v>
      </c>
      <c r="P7">
        <f t="shared" si="17"/>
        <v>0</v>
      </c>
      <c r="Q7">
        <f t="shared" ref="Q4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8"/>
        <v>0</v>
      </c>
      <c r="D8" s="4">
        <f t="shared" si="11"/>
        <v>0</v>
      </c>
      <c r="E8" s="5">
        <f t="shared" si="12"/>
        <v>0</v>
      </c>
      <c r="F8" s="9" t="e">
        <f t="shared" si="13"/>
        <v>#DIV/0!</v>
      </c>
      <c r="G8" s="9" t="e">
        <f t="shared" si="14"/>
        <v>#DIV/0!</v>
      </c>
      <c r="H8" s="9" t="e">
        <f t="shared" si="15"/>
        <v>#DIV/0!</v>
      </c>
      <c r="I8" s="4" t="e">
        <f>#REF!</f>
        <v>#REF!</v>
      </c>
      <c r="J8" s="4">
        <f t="shared" si="16"/>
        <v>0</v>
      </c>
      <c r="O8">
        <v>0</v>
      </c>
      <c r="P8">
        <f t="shared" si="17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8"/>
        <v>0</v>
      </c>
      <c r="D9" s="4">
        <f t="shared" si="11"/>
        <v>0</v>
      </c>
      <c r="E9" s="5">
        <f t="shared" si="12"/>
        <v>0</v>
      </c>
      <c r="F9" s="9" t="e">
        <f t="shared" si="13"/>
        <v>#DIV/0!</v>
      </c>
      <c r="G9" s="9" t="e">
        <f t="shared" si="14"/>
        <v>#DIV/0!</v>
      </c>
      <c r="H9" s="9" t="e">
        <f t="shared" si="15"/>
        <v>#DIV/0!</v>
      </c>
      <c r="I9" s="4" t="e">
        <f>#REF!</f>
        <v>#REF!</v>
      </c>
      <c r="J9" s="4">
        <f t="shared" si="16"/>
        <v>0</v>
      </c>
      <c r="O9">
        <v>0</v>
      </c>
      <c r="P9">
        <f t="shared" si="17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720</v>
      </c>
      <c r="C16" s="44">
        <f>B16*1.2</f>
        <v>864</v>
      </c>
      <c r="D16" s="44">
        <f t="shared" ref="D16:D28" si="34">C16*1.2</f>
        <v>1036.8</v>
      </c>
      <c r="E16" s="45">
        <f t="shared" ref="E16:E28" si="35">R16</f>
        <v>18000000</v>
      </c>
      <c r="F16" s="44">
        <f t="shared" ref="F16:F28" si="36">ROUND((E16/B16),0)</f>
        <v>25000</v>
      </c>
      <c r="G16" s="44">
        <f t="shared" ref="G16:G28" si="37">ROUND((E16/C16),0)</f>
        <v>20833</v>
      </c>
      <c r="H16" s="44">
        <f t="shared" ref="H16:H28" si="38">ROUND((E16/D16),0)</f>
        <v>17361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720</v>
      </c>
      <c r="R16" s="47">
        <v>18000000</v>
      </c>
    </row>
    <row r="17" spans="1:24" s="46" customFormat="1" x14ac:dyDescent="0.25">
      <c r="A17" s="44">
        <f t="shared" si="32"/>
        <v>0</v>
      </c>
      <c r="B17" s="44">
        <f t="shared" si="33"/>
        <v>745</v>
      </c>
      <c r="C17" s="44">
        <f t="shared" ref="C17:C28" si="41">B17*1.2</f>
        <v>894</v>
      </c>
      <c r="D17" s="44">
        <f t="shared" si="34"/>
        <v>1072.8</v>
      </c>
      <c r="E17" s="45">
        <f t="shared" si="35"/>
        <v>18000000</v>
      </c>
      <c r="F17" s="44">
        <f t="shared" si="36"/>
        <v>24161</v>
      </c>
      <c r="G17" s="44">
        <f t="shared" si="37"/>
        <v>20134</v>
      </c>
      <c r="H17" s="44">
        <f t="shared" si="38"/>
        <v>16779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745</v>
      </c>
      <c r="R17" s="47">
        <v>18000000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18800</v>
      </c>
      <c r="X29" s="20" t="s">
        <v>43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45.18</v>
      </c>
      <c r="G31">
        <f>F31*10.764</f>
        <v>486.31751999999994</v>
      </c>
      <c r="S31" s="10"/>
      <c r="T31" s="10"/>
      <c r="U31" s="17" t="s">
        <v>15</v>
      </c>
      <c r="V31" s="18"/>
      <c r="W31" s="19">
        <f>W29-W30</f>
        <v>16300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5:25" ht="15.75" x14ac:dyDescent="0.25">
      <c r="E34" t="s">
        <v>41</v>
      </c>
      <c r="F34" s="7">
        <v>589</v>
      </c>
      <c r="S34" s="10"/>
      <c r="T34" s="10"/>
      <c r="U34" s="17" t="s">
        <v>18</v>
      </c>
      <c r="V34" s="23"/>
      <c r="W34" s="24">
        <f>W35-W33</f>
        <v>55</v>
      </c>
      <c r="X34" s="31">
        <v>2019</v>
      </c>
      <c r="Y34" t="s">
        <v>40</v>
      </c>
    </row>
    <row r="35" spans="5:25" ht="15.75" x14ac:dyDescent="0.25">
      <c r="F35" s="7">
        <v>123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F36" s="7">
        <f>F35+F34</f>
        <v>712</v>
      </c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7.5</v>
      </c>
      <c r="X36" s="24"/>
    </row>
    <row r="37" spans="5:25" ht="15.75" x14ac:dyDescent="0.25">
      <c r="U37" s="17"/>
      <c r="V37" s="26"/>
      <c r="W37" s="27">
        <f>W36%</f>
        <v>7.4999999999999997E-2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187.5</v>
      </c>
      <c r="X38" s="22"/>
    </row>
    <row r="39" spans="5:25" ht="15.75" x14ac:dyDescent="0.25">
      <c r="E39" t="s">
        <v>42</v>
      </c>
      <c r="F39" s="7">
        <v>45.18</v>
      </c>
      <c r="G39">
        <f>F39*10.764</f>
        <v>486.31751999999994</v>
      </c>
      <c r="H39">
        <f>G39*1.1</f>
        <v>534.94927199999995</v>
      </c>
      <c r="J39">
        <v>535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5:25" ht="15.75" x14ac:dyDescent="0.25">
      <c r="F40" s="7">
        <v>2.25</v>
      </c>
      <c r="G40">
        <f t="shared" ref="G40:G43" si="53">F40*10.764</f>
        <v>24.218999999999998</v>
      </c>
      <c r="J40">
        <v>24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16300</v>
      </c>
      <c r="X40" s="22"/>
    </row>
    <row r="41" spans="5:25" ht="15.75" x14ac:dyDescent="0.25">
      <c r="F41" s="7">
        <v>12.4</v>
      </c>
      <c r="G41">
        <f t="shared" si="53"/>
        <v>133.4736</v>
      </c>
      <c r="J41">
        <v>133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F42" s="7">
        <v>4.82</v>
      </c>
      <c r="G42">
        <f t="shared" si="53"/>
        <v>51.882480000000001</v>
      </c>
      <c r="J42">
        <v>52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18612.5</v>
      </c>
      <c r="X42" s="22"/>
    </row>
    <row r="43" spans="5:25" ht="15.75" x14ac:dyDescent="0.25">
      <c r="F43" s="7">
        <v>8.5500000000000007</v>
      </c>
      <c r="G43">
        <f t="shared" si="53"/>
        <v>92.032200000000003</v>
      </c>
      <c r="J43">
        <v>92</v>
      </c>
      <c r="S43" s="10"/>
      <c r="T43" s="10"/>
      <c r="U43" s="23"/>
      <c r="V43" s="23"/>
      <c r="W43" s="24"/>
      <c r="X43" s="24"/>
    </row>
    <row r="44" spans="5:25" ht="15.75" x14ac:dyDescent="0.25">
      <c r="F44" s="7">
        <f>SUM(F39:F43)</f>
        <v>73.2</v>
      </c>
      <c r="G44">
        <f>F44*10.764</f>
        <v>787.9248</v>
      </c>
      <c r="J44">
        <f>SUM(J39:J43)</f>
        <v>836</v>
      </c>
      <c r="S44" s="10"/>
      <c r="T44" s="10"/>
      <c r="U44" s="28" t="s">
        <v>32</v>
      </c>
      <c r="V44" s="30"/>
      <c r="W44" s="25">
        <v>836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15560050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15248849</v>
      </c>
      <c r="X46" s="35"/>
    </row>
    <row r="47" spans="5:25" ht="15.75" x14ac:dyDescent="0.25">
      <c r="S47" s="10"/>
      <c r="T47" s="10"/>
      <c r="U47" s="28" t="s">
        <v>26</v>
      </c>
      <c r="V47" s="23"/>
      <c r="W47" s="34">
        <f>W45*0.8</f>
        <v>12448040</v>
      </c>
      <c r="X47" s="34"/>
    </row>
    <row r="48" spans="5:25" ht="15.75" x14ac:dyDescent="0.25">
      <c r="F48" s="7">
        <v>45.18</v>
      </c>
      <c r="G48">
        <f>F48*10.764</f>
        <v>486.31751999999994</v>
      </c>
      <c r="H48">
        <f>G48*1.1</f>
        <v>534.94927199999995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6:24" ht="15.75" x14ac:dyDescent="0.25">
      <c r="F49" s="7">
        <v>2.25</v>
      </c>
      <c r="U49" s="37" t="s">
        <v>27</v>
      </c>
      <c r="V49" s="38"/>
      <c r="W49" s="39">
        <f>W30*W44</f>
        <v>2090000</v>
      </c>
      <c r="X49" s="39"/>
    </row>
    <row r="50" spans="6:24" ht="15.75" x14ac:dyDescent="0.25">
      <c r="F50" s="7">
        <v>12.4</v>
      </c>
      <c r="U50" s="17" t="s">
        <v>28</v>
      </c>
      <c r="V50" s="23"/>
      <c r="W50" s="36"/>
      <c r="X50" s="36"/>
    </row>
    <row r="51" spans="6:24" ht="15.75" x14ac:dyDescent="0.25">
      <c r="F51" s="7">
        <v>4.28</v>
      </c>
      <c r="U51" s="40" t="s">
        <v>29</v>
      </c>
      <c r="V51" s="36"/>
      <c r="W51" s="34">
        <f>W45*0.025/12</f>
        <v>32416.770833333332</v>
      </c>
      <c r="X51" s="34"/>
    </row>
    <row r="52" spans="6:24" x14ac:dyDescent="0.25">
      <c r="F52" s="7">
        <v>9.64</v>
      </c>
    </row>
    <row r="53" spans="6:24" x14ac:dyDescent="0.25">
      <c r="F53" s="7">
        <f>SUM(F48:F52)</f>
        <v>73.75</v>
      </c>
      <c r="G53">
        <f>F53*10.764</f>
        <v>793.84499999999991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4"/>
  <sheetViews>
    <sheetView zoomScaleNormal="100" workbookViewId="0">
      <selection activeCell="U15" sqref="U15"/>
    </sheetView>
  </sheetViews>
  <sheetFormatPr defaultRowHeight="15" x14ac:dyDescent="0.25"/>
  <sheetData>
    <row r="2" spans="1:21" x14ac:dyDescent="0.25">
      <c r="A2" s="6"/>
    </row>
    <row r="14" spans="1:21" x14ac:dyDescent="0.25">
      <c r="T14">
        <v>45.18</v>
      </c>
      <c r="U14">
        <f>T14*10.764</f>
        <v>486.31751999999994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3:U19"/>
  <sheetViews>
    <sheetView topLeftCell="A4" zoomScaleNormal="100" workbookViewId="0">
      <selection activeCell="W13" sqref="W13"/>
    </sheetView>
  </sheetViews>
  <sheetFormatPr defaultRowHeight="15" x14ac:dyDescent="0.25"/>
  <cols>
    <col min="23" max="23" width="23" customWidth="1"/>
  </cols>
  <sheetData>
    <row r="13" spans="20:21" x14ac:dyDescent="0.25">
      <c r="T13">
        <v>54.91</v>
      </c>
      <c r="U13">
        <f>T13*10.764</f>
        <v>591.05123999999989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W24"/>
  <sheetViews>
    <sheetView topLeftCell="A7" zoomScaleNormal="100" workbookViewId="0">
      <selection activeCell="U26" sqref="U26"/>
    </sheetView>
  </sheetViews>
  <sheetFormatPr defaultRowHeight="15" x14ac:dyDescent="0.25"/>
  <cols>
    <col min="23" max="23" width="18.5703125" customWidth="1"/>
  </cols>
  <sheetData>
    <row r="20" spans="19:23" x14ac:dyDescent="0.25">
      <c r="S20">
        <v>43.45</v>
      </c>
      <c r="T20">
        <f>S20*10.764</f>
        <v>467.69580000000002</v>
      </c>
    </row>
    <row r="21" spans="19:23" x14ac:dyDescent="0.25">
      <c r="W21">
        <v>9783000</v>
      </c>
    </row>
    <row r="22" spans="19:23" x14ac:dyDescent="0.25">
      <c r="W22">
        <v>293500</v>
      </c>
    </row>
    <row r="23" spans="19:23" x14ac:dyDescent="0.25">
      <c r="W23">
        <v>30000</v>
      </c>
    </row>
    <row r="24" spans="19:23" x14ac:dyDescent="0.25">
      <c r="W24">
        <f>SUM(W21:W23)</f>
        <v>10106500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6:Y16"/>
  <sheetViews>
    <sheetView topLeftCell="F1" zoomScaleNormal="100" workbookViewId="0">
      <selection activeCell="Y22" sqref="Y22"/>
    </sheetView>
  </sheetViews>
  <sheetFormatPr defaultRowHeight="15" x14ac:dyDescent="0.25"/>
  <sheetData>
    <row r="16" spans="24:25" x14ac:dyDescent="0.25">
      <c r="X16">
        <v>45.17</v>
      </c>
      <c r="Y16">
        <f>X16*10.764</f>
        <v>486.20988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2024-08-29T05:45:16Z</dcterms:modified>
</cp:coreProperties>
</file>