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B\Peth Umari\Dhondina Suryabhan Madne\"/>
    </mc:Choice>
  </mc:AlternateContent>
  <xr:revisionPtr revIDLastSave="0" documentId="13_ncr:1_{C7F035F5-0FA8-4F62-82DB-39EBDC0BE1F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7" i="4" l="1"/>
  <c r="U7" i="4"/>
  <c r="T7" i="4"/>
  <c r="I24" i="4"/>
  <c r="I31" i="4"/>
  <c r="N22" i="4"/>
  <c r="J22" i="4"/>
  <c r="J21" i="4"/>
  <c r="Q12" i="4" l="1"/>
  <c r="P12" i="4"/>
  <c r="P11" i="4"/>
  <c r="Q11" i="4" s="1"/>
  <c r="Q10" i="4"/>
  <c r="P10" i="4"/>
  <c r="P9" i="4"/>
  <c r="Q9" i="4" s="1"/>
  <c r="Q8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<sst xmlns="http://schemas.openxmlformats.org/spreadsheetml/2006/main" count="145" uniqueCount="26">
  <si>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</si>
  <si>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</si>
  <si>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</si>
  <si>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</si>
  <si>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</si>
  <si>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</si>
  <si>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</si>
  <si>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</si>
  <si>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</si>
  <si>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</si>
  <si>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</si>
  <si>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</si>
  <si>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</si>
  <si>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804, 8th Floor, Wing - B, Palmrose, Opp Hotel Suncity Kondivita Road, MIDC, Village - Kondivita, Andheri East, </t>
  </si>
  <si>
    <t>mca</t>
  </si>
  <si>
    <t>rera ca</t>
  </si>
  <si>
    <t>bua</t>
  </si>
  <si>
    <t>rate on ca</t>
  </si>
  <si>
    <t>fmv</t>
  </si>
  <si>
    <t>agreement  - 2020.</t>
  </si>
  <si>
    <t>av</t>
  </si>
  <si>
    <t>sd</t>
  </si>
  <si>
    <t>rd</t>
  </si>
  <si>
    <t>bv</t>
  </si>
  <si>
    <t>22.11.23</t>
  </si>
  <si>
    <t>31.08.23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</si>
</sst>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582297</xdr:colOff>
      <xdr:row>46</xdr:row>
      <xdr:rowOff>39265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FB49B6-30DC-45E6-8AE1-8FF1AB402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16697" cy="8345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50</xdr:row>
      <xdr:rowOff>163118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D43917-F49B-4A74-BD21-4A9D68FC95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545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439402</xdr:colOff>
      <xdr:row>46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D9AD63-BF42-416E-BAC9-39802135A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73802" cy="8621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506087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2C1A82-AA1C-4F55-95DF-338DFBE31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40487" cy="87165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51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D3FB33-E18B-4D4B-8032-741593841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4867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E1CBF4-324B-4176-8735-687D370D6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14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O21" sqref="O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0" max="20" width="11.7109375" bestFit="1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330</v>
      </c>
      <c r="C2" s="4">
        <f>B2*1.2</f>
        <v>396</v>
      </c>
      <c r="D2" s="4">
        <f t="shared" ref="D2:D13" si="2">C2*1.2</f>
        <v>475.2</v>
      </c>
      <c r="E2" s="5">
        <f t="shared" ref="E2:E13" si="3">R2</f>
        <v>9900000</v>
      </c>
      <c r="F2" s="15">
        <f t="shared" ref="F2:F13" si="4">ROUND((E2/B2),0)</f>
        <v>30000</v>
      </c>
      <c r="G2" s="10">
        <f t="shared" ref="G2:G13" si="5">ROUND((E2/C2),0)</f>
        <v>25000</v>
      </c>
      <c r="H2" s="10">
        <f t="shared" ref="H2:H13" si="6">ROUND((E2/D2),0)</f>
        <v>20833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330</v>
      </c>
      <c r="R2" s="2">
        <v>9900000</v>
      </c>
      <c r="S2" s="8"/>
      <c r="T2" s="8"/>
    </row>
    <row r="3" spans="1:22" x14ac:dyDescent="0.25">
      <c r="A3" s="4">
        <f t="shared" si="0"/>
        <v>0</v>
      </c>
      <c r="B3" s="4">
        <f t="shared" si="1"/>
        <v>330</v>
      </c>
      <c r="C3" s="4">
        <f t="shared" ref="C3:C15" si="9">B3*1.2</f>
        <v>396</v>
      </c>
      <c r="D3" s="4">
        <f t="shared" si="2"/>
        <v>475.2</v>
      </c>
      <c r="E3" s="5">
        <f t="shared" si="3"/>
        <v>10500000</v>
      </c>
      <c r="F3" s="15">
        <f t="shared" si="4"/>
        <v>31818</v>
      </c>
      <c r="G3" s="10">
        <f t="shared" si="5"/>
        <v>26515</v>
      </c>
      <c r="H3" s="10">
        <f t="shared" si="6"/>
        <v>22096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330</v>
      </c>
      <c r="R3" s="2">
        <v>10500000</v>
      </c>
      <c r="S3" s="8"/>
      <c r="T3" s="8"/>
    </row>
    <row r="4" spans="1:22" x14ac:dyDescent="0.25">
      <c r="A4" s="4">
        <f t="shared" si="0"/>
        <v>0</v>
      </c>
      <c r="B4" s="4">
        <f t="shared" si="1"/>
        <v>319</v>
      </c>
      <c r="C4" s="4">
        <f t="shared" si="9"/>
        <v>382.8</v>
      </c>
      <c r="D4" s="4">
        <f t="shared" si="2"/>
        <v>459.36</v>
      </c>
      <c r="E4" s="5">
        <f t="shared" si="3"/>
        <v>11000000</v>
      </c>
      <c r="F4" s="10">
        <f t="shared" si="4"/>
        <v>34483</v>
      </c>
      <c r="G4" s="10">
        <f t="shared" si="5"/>
        <v>28736</v>
      </c>
      <c r="H4" s="10">
        <f t="shared" si="6"/>
        <v>23946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319</v>
      </c>
      <c r="R4" s="2">
        <v>11000000</v>
      </c>
      <c r="S4" s="8"/>
      <c r="T4" s="8"/>
    </row>
    <row r="5" spans="1:22" x14ac:dyDescent="0.25">
      <c r="A5" s="4">
        <f t="shared" si="0"/>
        <v>0</v>
      </c>
      <c r="B5" s="4">
        <f t="shared" si="1"/>
        <v>331</v>
      </c>
      <c r="C5" s="4">
        <f t="shared" si="9"/>
        <v>397.2</v>
      </c>
      <c r="D5" s="4">
        <f t="shared" si="2"/>
        <v>476.64</v>
      </c>
      <c r="E5" s="5">
        <f t="shared" si="3"/>
        <v>9717000</v>
      </c>
      <c r="F5" s="10">
        <f t="shared" si="4"/>
        <v>29356</v>
      </c>
      <c r="G5" s="10">
        <f t="shared" si="5"/>
        <v>24464</v>
      </c>
      <c r="H5" s="10">
        <f t="shared" si="6"/>
        <v>20386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331</v>
      </c>
      <c r="R5" s="2">
        <v>9717000</v>
      </c>
      <c r="S5" s="8"/>
      <c r="T5" s="8"/>
    </row>
    <row r="6" spans="1:22" x14ac:dyDescent="0.25">
      <c r="A6" s="4">
        <f t="shared" si="0"/>
        <v>0</v>
      </c>
      <c r="B6" s="4">
        <f t="shared" si="1"/>
        <v>331</v>
      </c>
      <c r="C6" s="4">
        <f t="shared" si="9"/>
        <v>397.2</v>
      </c>
      <c r="D6" s="4">
        <f t="shared" si="2"/>
        <v>476.64</v>
      </c>
      <c r="E6" s="5">
        <f t="shared" si="3"/>
        <v>6575000</v>
      </c>
      <c r="F6" s="10">
        <f t="shared" si="4"/>
        <v>19864</v>
      </c>
      <c r="G6" s="10">
        <f t="shared" si="5"/>
        <v>16553</v>
      </c>
      <c r="H6" s="10">
        <f t="shared" si="6"/>
        <v>13794</v>
      </c>
      <c r="I6" s="4" t="e">
        <f>#REF!</f>
        <v>#REF!</v>
      </c>
      <c r="J6" s="4" t="str">
        <f t="shared" si="7"/>
        <v>22.11.23</v>
      </c>
      <c r="O6">
        <v>0</v>
      </c>
      <c r="P6">
        <f t="shared" si="8"/>
        <v>0</v>
      </c>
      <c r="Q6">
        <v>331</v>
      </c>
      <c r="R6" s="2">
        <v>6575000</v>
      </c>
      <c r="S6" s="8" t="s">
        <v>24</v>
      </c>
      <c r="T6" s="8"/>
    </row>
    <row r="7" spans="1:22" x14ac:dyDescent="0.25">
      <c r="A7" s="4">
        <f t="shared" si="0"/>
        <v>0</v>
      </c>
      <c r="B7" s="4">
        <f t="shared" si="1"/>
        <v>331</v>
      </c>
      <c r="C7" s="4">
        <f t="shared" si="9"/>
        <v>397.2</v>
      </c>
      <c r="D7" s="4">
        <f t="shared" si="2"/>
        <v>476.64</v>
      </c>
      <c r="E7" s="5">
        <f t="shared" si="3"/>
        <v>8200000</v>
      </c>
      <c r="F7" s="15">
        <f t="shared" si="4"/>
        <v>24773</v>
      </c>
      <c r="G7" s="10">
        <f t="shared" si="5"/>
        <v>20645</v>
      </c>
      <c r="H7" s="10">
        <f t="shared" si="6"/>
        <v>17204</v>
      </c>
      <c r="I7" s="4" t="e">
        <f>#REF!</f>
        <v>#REF!</v>
      </c>
      <c r="J7" s="4" t="str">
        <f t="shared" si="7"/>
        <v>31.08.23</v>
      </c>
      <c r="O7">
        <v>0</v>
      </c>
      <c r="P7">
        <f t="shared" si="8"/>
        <v>0</v>
      </c>
      <c r="Q7">
        <v>331</v>
      </c>
      <c r="R7" s="2">
        <v>8200000</v>
      </c>
      <c r="S7" s="8" t="s">
        <v>25</v>
      </c>
      <c r="T7" s="16">
        <f>R7+492000+30000</f>
        <v>8722000</v>
      </c>
      <c r="U7">
        <f>T7/Q7</f>
        <v>26350.453172205438</v>
      </c>
      <c r="V7">
        <f>U7*1.1</f>
        <v>28985.498489425983</v>
      </c>
    </row>
    <row r="8" spans="1:22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2:Q12" si="10">P8/1.2</f>
        <v>0</v>
      </c>
      <c r="R8" s="2">
        <v>0</v>
      </c>
      <c r="S8" s="8"/>
      <c r="T8" s="8"/>
    </row>
    <row r="9" spans="1:22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2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2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2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9" spans="7:24" x14ac:dyDescent="0.25">
      <c r="H19" t="s">
        <v>13</v>
      </c>
    </row>
    <row r="21" spans="7:24" x14ac:dyDescent="0.25">
      <c r="H21" t="s">
        <v>15</v>
      </c>
      <c r="I21">
        <v>331</v>
      </c>
      <c r="J21">
        <f>30.75*10.764</f>
        <v>330.99299999999999</v>
      </c>
    </row>
    <row r="22" spans="7:24" x14ac:dyDescent="0.25">
      <c r="G22" s="6"/>
      <c r="H22" s="6" t="s">
        <v>16</v>
      </c>
      <c r="I22">
        <v>364</v>
      </c>
      <c r="J22">
        <f>33.83*10.764</f>
        <v>364.14611999999994</v>
      </c>
      <c r="N22">
        <f>J22/J21</f>
        <v>1.1001626016260162</v>
      </c>
    </row>
    <row r="23" spans="7:24" x14ac:dyDescent="0.25">
      <c r="H23" t="s">
        <v>17</v>
      </c>
      <c r="I23">
        <v>29000</v>
      </c>
    </row>
    <row r="24" spans="7:24" x14ac:dyDescent="0.25">
      <c r="H24" t="s">
        <v>18</v>
      </c>
      <c r="I24">
        <f>I23*I21</f>
        <v>9599000</v>
      </c>
      <c r="N24" t="s">
        <v>14</v>
      </c>
      <c r="O24">
        <v>317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19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20</v>
      </c>
      <c r="I28">
        <v>6925000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21</v>
      </c>
      <c r="I29">
        <v>415500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H30" t="s">
        <v>22</v>
      </c>
      <c r="I30">
        <v>30000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H31" t="s">
        <v>23</v>
      </c>
      <c r="I31">
        <f>SUM(I28:I30)</f>
        <v>7370500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2024-08-12T07:35:17Z</dcterms:modified>
</cp:coreProperties>
</file>