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8" r:id="rId9"/>
    <sheet name="Sheet6" sheetId="39" r:id="rId10"/>
    <sheet name="Sheet7" sheetId="40" r:id="rId11"/>
    <sheet name="Sheet8" sheetId="41" r:id="rId1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4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Q7"/>
  <c r="B7" s="1"/>
  <c r="C7" s="1"/>
  <c r="P7"/>
  <c r="J7"/>
  <c r="I7"/>
  <c r="E7"/>
  <c r="F7" s="1"/>
  <c r="A7"/>
  <c r="Q6"/>
  <c r="B6" s="1"/>
  <c r="C6" s="1"/>
  <c r="P6"/>
  <c r="J6"/>
  <c r="I6"/>
  <c r="E6"/>
  <c r="F6" s="1"/>
  <c r="A6"/>
  <c r="Q5"/>
  <c r="B5" s="1"/>
  <c r="C5" s="1"/>
  <c r="P5"/>
  <c r="J5"/>
  <c r="I5"/>
  <c r="E5"/>
  <c r="F5" s="1"/>
  <c r="A5"/>
  <c r="Q4"/>
  <c r="B4" s="1"/>
  <c r="C4" s="1"/>
  <c r="P4"/>
  <c r="J4"/>
  <c r="I4"/>
  <c r="E4"/>
  <c r="F4" s="1"/>
  <c r="A4"/>
  <c r="B3"/>
  <c r="C3" s="1"/>
  <c r="P3"/>
  <c r="J3"/>
  <c r="I3"/>
  <c r="E3"/>
  <c r="F3" s="1"/>
  <c r="A3"/>
  <c r="P2"/>
  <c r="Q2" s="1"/>
  <c r="B2" s="1"/>
  <c r="C2" s="1"/>
  <c r="J2"/>
  <c r="I2"/>
  <c r="E2"/>
  <c r="A2"/>
  <c r="F2" l="1"/>
  <c r="D2"/>
  <c r="H2" s="1"/>
  <c r="G2"/>
  <c r="G4"/>
  <c r="D4"/>
  <c r="H4" s="1"/>
  <c r="G6"/>
  <c r="D6"/>
  <c r="H6" s="1"/>
  <c r="G8"/>
  <c r="D8"/>
  <c r="H8" s="1"/>
  <c r="G10"/>
  <c r="D10"/>
  <c r="H10" s="1"/>
  <c r="G3"/>
  <c r="D3"/>
  <c r="H3" s="1"/>
  <c r="G5"/>
  <c r="D5"/>
  <c r="H5" s="1"/>
  <c r="G7"/>
  <c r="D7"/>
  <c r="H7" s="1"/>
  <c r="D9"/>
  <c r="H9" s="1"/>
  <c r="G9"/>
  <c r="I9" i="2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P11" i="4" l="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H32" l="1"/>
  <c r="I31"/>
  <c r="I2" i="24"/>
  <c r="G34" i="4"/>
  <c r="H11"/>
  <c r="H15"/>
  <c r="H13"/>
  <c r="H12"/>
  <c r="H14"/>
  <c r="F11"/>
  <c r="F12"/>
  <c r="F13"/>
  <c r="F14"/>
  <c r="F15"/>
  <c r="G11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<sst xmlns="http://schemas.openxmlformats.org/spreadsheetml/2006/main" count="131" uniqueCount="100">
  <si>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</si>
  <si>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</si>
  <si>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</si>
  <si>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</si>
  <si>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</si>
  <si>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</si>
  <si>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</si>
  <si>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</si>
  <si>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</si>
  <si>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</si>
  <si>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</si>
  <si>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</si>
  <si>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</si>
  <si>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</si>
  <si>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</si>
  <si>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</si>
  <si>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</si>
  <si>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</si>
  <si>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</si>
  <si>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</si>
  <si>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</si>
  <si>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</si>
  <si>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</si>
  <si>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</si>
  <si>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</si>
  <si>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</si>
  <si>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</si>
  <si>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</si>
  <si>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</si>
  <si>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</si>
  <si>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</si>
  <si>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</si>
  <si>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</si>
  <si>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</si>
  <si>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</si>
  <si>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</si>
  <si>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</si>
  <si>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</si>
  <si>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</si>
  <si>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</si>
  <si>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</si>
  <si>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</si>
  <si>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</si>
  <si>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</si>
  <si>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</si>
  <si>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</si>
  <si>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</si>
  <si>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</si>
  <si>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</si>
  <si>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</si>
  <si>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</si>
  <si>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</si>
  <si>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</si>
  <si>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</si>
  <si>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</si>
  <si>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</si>
  <si>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</si>
  <si>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</si>
  <si>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</si>
  <si>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</si>
  <si>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</si>
  <si>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</si>
  <si>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</si>
  <si>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</si>
  <si>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</si>
  <si>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</si>
  <si>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</si>
  <si>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</si>
  <si>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</si>
  <si>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</si>
  <si>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</si>
  <si>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</si>
  <si>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</si>
  <si>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</si>
  <si>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</si>
  <si>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</si>
  <si>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</si>
  <si>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</si>
  <si>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</si>
  <si>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</si>
  <si>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</si>
  <si>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</si>
  <si>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</si>
  <si>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</si>
  <si>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</si>
  <si>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</si>
  <si>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</si>
  <si>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</si>
  <si>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</si>
  <si>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</si>
  <si>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</si>
  <si>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</si>
  <si>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</si>
  <si>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</si>
  <si>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</si>
  <si>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</si>
  <si>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</si>
  <si>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</si>
  <si>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</si>
  <si>
    <t>Near Suyojit Garden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</si>
</sst>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114300</xdr:rowOff>
    </xdr:from>
    <xdr:to>
      <xdr:col>9</xdr:col>
      <xdr:colOff>419100</xdr:colOff>
      <xdr:row>28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2019300"/>
          <a:ext cx="5734050" cy="3448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38100</xdr:rowOff>
    </xdr:from>
    <xdr:to>
      <xdr:col>9</xdr:col>
      <xdr:colOff>561975</xdr:colOff>
      <xdr:row>20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38100"/>
          <a:ext cx="5734050" cy="3943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D18" sqref="D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30035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28000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28000</v>
      </c>
      <c r="D5" s="57" t="s">
        <v>61</v>
      </c>
      <c r="E5" s="58">
        <f>ROUND(C5/10.764,0)</f>
        <v>2601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6800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21200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0.17</v>
      </c>
      <c r="D8" s="100">
        <f>1-C8</f>
        <v>0.83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17596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24396</v>
      </c>
      <c r="D10" s="57" t="s">
        <v>61</v>
      </c>
      <c r="E10" s="58">
        <f>ROUND(C10/10.764,0)</f>
        <v>2266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2007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17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43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1488</v>
      </c>
      <c r="D17" s="73">
        <f>C17*E10</f>
        <v>3371808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Q15" sqref="Q15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R37" sqref="R37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3" sqref="C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140625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97</v>
      </c>
      <c r="D2" s="17"/>
      <c r="F2" s="76"/>
      <c r="G2" s="76"/>
    </row>
    <row r="3" spans="1:9">
      <c r="A3" s="15" t="s">
        <v>13</v>
      </c>
      <c r="B3" s="19"/>
      <c r="C3" s="20">
        <v>5400</v>
      </c>
      <c r="D3" s="21" t="s">
        <v>98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  <c r="I6">
        <v>215</v>
      </c>
    </row>
    <row r="7" spans="1:9">
      <c r="A7" s="15" t="s">
        <v>17</v>
      </c>
      <c r="B7" s="24"/>
      <c r="C7" s="25">
        <v>17</v>
      </c>
      <c r="D7" s="25"/>
      <c r="F7" s="76"/>
      <c r="G7" s="76"/>
      <c r="I7">
        <v>1121</v>
      </c>
    </row>
    <row r="8" spans="1:9">
      <c r="A8" s="15" t="s">
        <v>18</v>
      </c>
      <c r="B8" s="24"/>
      <c r="C8" s="25">
        <f>C9-C7</f>
        <v>43</v>
      </c>
      <c r="D8" s="25"/>
      <c r="F8" s="76"/>
      <c r="G8" s="76"/>
      <c r="I8">
        <v>82</v>
      </c>
    </row>
    <row r="9" spans="1:9">
      <c r="A9" s="15" t="s">
        <v>19</v>
      </c>
      <c r="B9" s="24"/>
      <c r="C9" s="25">
        <v>60</v>
      </c>
      <c r="D9" s="25"/>
      <c r="F9" s="76"/>
      <c r="G9" s="76"/>
      <c r="I9">
        <f>SUM(I6:I8)</f>
        <v>1418</v>
      </c>
    </row>
    <row r="10" spans="1:9" ht="30">
      <c r="A10" s="22" t="s">
        <v>20</v>
      </c>
      <c r="B10" s="24"/>
      <c r="C10" s="25">
        <f>90*C7/C9</f>
        <v>25.5</v>
      </c>
      <c r="D10" s="25"/>
      <c r="F10" s="76"/>
      <c r="G10" s="76"/>
    </row>
    <row r="11" spans="1:9">
      <c r="A11" s="15"/>
      <c r="B11" s="26"/>
      <c r="C11" s="27">
        <f>C10%</f>
        <v>0.255</v>
      </c>
      <c r="D11" s="27"/>
      <c r="F11" s="76"/>
      <c r="G11" s="76"/>
    </row>
    <row r="12" spans="1:9">
      <c r="A12" s="15" t="s">
        <v>21</v>
      </c>
      <c r="B12" s="19"/>
      <c r="C12" s="20">
        <f>C6*C11</f>
        <v>510</v>
      </c>
      <c r="D12" s="23"/>
      <c r="F12" s="76"/>
      <c r="G12" s="76"/>
    </row>
    <row r="13" spans="1:9">
      <c r="A13" s="15" t="s">
        <v>22</v>
      </c>
      <c r="B13" s="19"/>
      <c r="C13" s="20">
        <f>C6-C12</f>
        <v>1490</v>
      </c>
      <c r="D13" s="23"/>
      <c r="F13" s="76"/>
      <c r="G13" s="76"/>
    </row>
    <row r="14" spans="1:9">
      <c r="A14" s="15" t="s">
        <v>15</v>
      </c>
      <c r="B14" s="19"/>
      <c r="C14" s="20">
        <f>C5</f>
        <v>3400</v>
      </c>
      <c r="D14" s="23"/>
      <c r="F14" s="76"/>
      <c r="G14" s="76"/>
    </row>
    <row r="15" spans="1:9">
      <c r="B15" s="19"/>
      <c r="C15" s="20"/>
      <c r="D15" s="23"/>
      <c r="F15" s="76"/>
      <c r="G15" s="76"/>
    </row>
    <row r="16" spans="1:9">
      <c r="A16" s="28" t="s">
        <v>23</v>
      </c>
      <c r="B16" s="29"/>
      <c r="C16" s="21">
        <f>C14+C13</f>
        <v>4890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1488</v>
      </c>
      <c r="D18" s="74"/>
      <c r="E18" s="75"/>
      <c r="F18" s="76"/>
      <c r="G18" s="76"/>
    </row>
    <row r="19" spans="1:7">
      <c r="A19" s="15"/>
      <c r="B19" s="6"/>
      <c r="C19" s="30">
        <f>C18*C16</f>
        <v>7276320</v>
      </c>
      <c r="D19" s="76" t="s">
        <v>68</v>
      </c>
      <c r="E19" s="30"/>
      <c r="F19" s="116"/>
      <c r="G19" s="76"/>
    </row>
    <row r="20" spans="1:7">
      <c r="A20" s="15"/>
      <c r="B20" s="61">
        <f>C20*80%</f>
        <v>5530003.2000000002</v>
      </c>
      <c r="C20" s="31">
        <f>C19*95%</f>
        <v>6912504</v>
      </c>
      <c r="D20" s="76" t="s">
        <v>24</v>
      </c>
      <c r="E20" s="31"/>
      <c r="F20" s="116"/>
      <c r="G20" s="76"/>
    </row>
    <row r="21" spans="1:7">
      <c r="A21" s="15"/>
      <c r="C21" s="31">
        <f>C19*80%</f>
        <v>5821056</v>
      </c>
      <c r="D21" s="76" t="s">
        <v>25</v>
      </c>
      <c r="E21" s="31"/>
      <c r="F21" s="11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2976000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15159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G3" sqref="G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390.27777777777783</v>
      </c>
      <c r="C2" s="4">
        <f t="shared" ref="C2:C10" si="2">B2*1.2</f>
        <v>468.33333333333337</v>
      </c>
      <c r="D2" s="4">
        <f t="shared" ref="D2:D10" si="3">C2*1.2</f>
        <v>562</v>
      </c>
      <c r="E2" s="5">
        <f t="shared" ref="E2:E10" si="4">R2</f>
        <v>2700000</v>
      </c>
      <c r="F2" s="4">
        <f t="shared" ref="F2:F10" si="5">ROUND((E2/B2),0)</f>
        <v>6918</v>
      </c>
      <c r="G2" s="4">
        <f t="shared" ref="G2:G10" si="6">ROUND((E2/C2),0)</f>
        <v>5765</v>
      </c>
      <c r="H2" s="4">
        <f t="shared" ref="H2:H10" si="7">ROUND((E2/D2),0)</f>
        <v>4804</v>
      </c>
      <c r="I2" s="4">
        <f t="shared" ref="I2:I10" si="8">T2</f>
        <v>0</v>
      </c>
      <c r="J2" s="4">
        <f t="shared" ref="J2:J10" si="9">U2</f>
        <v>0</v>
      </c>
      <c r="K2" s="73"/>
      <c r="L2" s="73"/>
      <c r="M2" s="73"/>
      <c r="N2" s="73"/>
      <c r="O2" s="73">
        <v>562</v>
      </c>
      <c r="P2" s="73">
        <f t="shared" ref="P2:P8" si="10">O2/1.2</f>
        <v>468.33333333333337</v>
      </c>
      <c r="Q2" s="73">
        <f t="shared" ref="Q2:Q10" si="11">P2/1.2</f>
        <v>390.27777777777783</v>
      </c>
      <c r="R2" s="2">
        <v>2700000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678</v>
      </c>
      <c r="C3" s="4">
        <f t="shared" si="2"/>
        <v>813.6</v>
      </c>
      <c r="D3" s="4">
        <f t="shared" si="3"/>
        <v>976.31999999999994</v>
      </c>
      <c r="E3" s="5">
        <f t="shared" si="4"/>
        <v>5000000</v>
      </c>
      <c r="F3" s="4">
        <f t="shared" si="5"/>
        <v>7375</v>
      </c>
      <c r="G3" s="4">
        <f t="shared" si="6"/>
        <v>6146</v>
      </c>
      <c r="H3" s="4">
        <f t="shared" si="7"/>
        <v>5121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v>678</v>
      </c>
      <c r="R3" s="2">
        <v>5000000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0"/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0"/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0"/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1"/>
        <v>0</v>
      </c>
      <c r="R10" s="2">
        <v>0</v>
      </c>
      <c r="S10" s="2"/>
    </row>
    <row r="11" spans="1:35" ht="16.5">
      <c r="A11" s="4">
        <f t="shared" ref="A11:A15" si="12">N11</f>
        <v>0</v>
      </c>
      <c r="B11" s="4">
        <f t="shared" ref="B11:B15" si="13">Q11</f>
        <v>0</v>
      </c>
      <c r="C11" s="4">
        <f t="shared" ref="C11:C15" si="14">B11*1.2</f>
        <v>0</v>
      </c>
      <c r="D11" s="4">
        <f t="shared" ref="D11:D15" si="15">C11*1.2</f>
        <v>0</v>
      </c>
      <c r="E11" s="5">
        <f t="shared" ref="E11:E15" si="16">R11</f>
        <v>0</v>
      </c>
      <c r="F11" s="4" t="e">
        <f t="shared" ref="F11:F15" si="17">ROUND((E11/B11),0)</f>
        <v>#DIV/0!</v>
      </c>
      <c r="G11" s="4" t="e">
        <f t="shared" ref="G11:G15" si="18">ROUND((E11/C11),0)</f>
        <v>#DIV/0!</v>
      </c>
      <c r="H11" s="4" t="e">
        <f t="shared" ref="H11:H15" si="19">ROUND((E11/D11),0)</f>
        <v>#DIV/0!</v>
      </c>
      <c r="I11" s="4">
        <f t="shared" ref="I11:I15" si="20">T11</f>
        <v>0</v>
      </c>
      <c r="J11" s="4">
        <f t="shared" ref="J11:J15" si="21">U11</f>
        <v>0</v>
      </c>
      <c r="O11">
        <v>0</v>
      </c>
      <c r="P11">
        <f t="shared" ref="P11" si="22">O11/1.2</f>
        <v>0</v>
      </c>
      <c r="Q11">
        <f t="shared" ref="Q11" si="23">P11/1.2</f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ref="P12" si="24">O12/1.2</f>
        <v>0</v>
      </c>
      <c r="Q12">
        <f t="shared" ref="Q12" si="25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6">O13/1.2</f>
        <v>0</v>
      </c>
      <c r="Q13">
        <f t="shared" ref="Q13" si="27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8">O14/1.2</f>
        <v>0</v>
      </c>
      <c r="Q14">
        <f t="shared" ref="Q14:Q15" si="29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8"/>
        <v>0</v>
      </c>
      <c r="Q15">
        <f t="shared" si="29"/>
        <v>0</v>
      </c>
      <c r="R15" s="2">
        <v>0</v>
      </c>
      <c r="S15" s="2"/>
    </row>
    <row r="16" spans="1:35">
      <c r="A16" s="4">
        <f t="shared" ref="A16:A19" si="30">N16</f>
        <v>0</v>
      </c>
      <c r="B16" s="4">
        <f t="shared" ref="B16:B19" si="31">Q16</f>
        <v>0</v>
      </c>
      <c r="C16" s="4">
        <f t="shared" ref="C16:C19" si="32">B16*1.2</f>
        <v>0</v>
      </c>
      <c r="D16" s="4">
        <f t="shared" ref="D16:D19" si="33">C16*1.2</f>
        <v>0</v>
      </c>
      <c r="E16" s="5">
        <f t="shared" ref="E16:E19" si="34">R16</f>
        <v>0</v>
      </c>
      <c r="F16" s="4" t="e">
        <f t="shared" ref="F16:F19" si="35">ROUND((E16/B16),0)</f>
        <v>#DIV/0!</v>
      </c>
      <c r="G16" s="4" t="e">
        <f t="shared" ref="G16:G19" si="36">ROUND((E16/C16),0)</f>
        <v>#DIV/0!</v>
      </c>
      <c r="H16" s="4" t="e">
        <f t="shared" ref="H16:H19" si="37">ROUND((E16/D16),0)</f>
        <v>#DIV/0!</v>
      </c>
      <c r="I16" s="4">
        <f t="shared" ref="I16:J19" si="38">T16</f>
        <v>0</v>
      </c>
      <c r="J16" s="4">
        <f t="shared" si="38"/>
        <v>0</v>
      </c>
      <c r="O16">
        <v>0</v>
      </c>
      <c r="P16">
        <f t="shared" ref="P16:P17" si="39">O16/1.2</f>
        <v>0</v>
      </c>
      <c r="Q16">
        <f t="shared" ref="Q16:Q18" si="40">P16/1.2</f>
        <v>0</v>
      </c>
      <c r="R16" s="2">
        <v>0</v>
      </c>
      <c r="S16" s="2"/>
    </row>
    <row r="17" spans="1:19">
      <c r="A17" s="4">
        <f t="shared" si="30"/>
        <v>0</v>
      </c>
      <c r="B17" s="4">
        <f t="shared" si="31"/>
        <v>0</v>
      </c>
      <c r="C17" s="4">
        <f t="shared" si="32"/>
        <v>0</v>
      </c>
      <c r="D17" s="4">
        <f t="shared" si="33"/>
        <v>0</v>
      </c>
      <c r="E17" s="5">
        <f t="shared" si="34"/>
        <v>0</v>
      </c>
      <c r="F17" s="4" t="e">
        <f t="shared" si="35"/>
        <v>#DIV/0!</v>
      </c>
      <c r="G17" s="4" t="e">
        <f t="shared" si="36"/>
        <v>#DIV/0!</v>
      </c>
      <c r="H17" s="4" t="e">
        <f t="shared" si="37"/>
        <v>#DIV/0!</v>
      </c>
      <c r="I17" s="4">
        <f t="shared" si="38"/>
        <v>0</v>
      </c>
      <c r="J17" s="4">
        <f t="shared" si="38"/>
        <v>0</v>
      </c>
      <c r="O17">
        <v>0</v>
      </c>
      <c r="P17">
        <f t="shared" si="39"/>
        <v>0</v>
      </c>
      <c r="Q17">
        <f t="shared" si="40"/>
        <v>0</v>
      </c>
      <c r="R17" s="2">
        <v>0</v>
      </c>
      <c r="S17" s="2"/>
    </row>
    <row r="18" spans="1:19">
      <c r="A18" s="4">
        <f t="shared" si="30"/>
        <v>0</v>
      </c>
      <c r="B18" s="4">
        <f t="shared" si="31"/>
        <v>0</v>
      </c>
      <c r="C18" s="4">
        <f t="shared" si="32"/>
        <v>0</v>
      </c>
      <c r="D18" s="4">
        <f t="shared" si="33"/>
        <v>0</v>
      </c>
      <c r="E18" s="5">
        <f t="shared" si="34"/>
        <v>0</v>
      </c>
      <c r="F18" s="4" t="e">
        <f t="shared" si="35"/>
        <v>#DIV/0!</v>
      </c>
      <c r="G18" s="4" t="e">
        <f t="shared" si="36"/>
        <v>#DIV/0!</v>
      </c>
      <c r="H18" s="4" t="e">
        <f t="shared" si="37"/>
        <v>#DIV/0!</v>
      </c>
      <c r="I18" s="4">
        <f t="shared" si="38"/>
        <v>0</v>
      </c>
      <c r="J18" s="4">
        <f t="shared" si="38"/>
        <v>0</v>
      </c>
      <c r="O18">
        <v>0</v>
      </c>
      <c r="P18">
        <f>O18/1.2</f>
        <v>0</v>
      </c>
      <c r="Q18">
        <f t="shared" si="40"/>
        <v>0</v>
      </c>
      <c r="R18" s="2">
        <v>0</v>
      </c>
      <c r="S18" s="2"/>
    </row>
    <row r="19" spans="1:19">
      <c r="A19" s="4">
        <f t="shared" si="30"/>
        <v>0</v>
      </c>
      <c r="B19" s="4">
        <f t="shared" si="31"/>
        <v>0</v>
      </c>
      <c r="C19" s="4">
        <f t="shared" si="32"/>
        <v>0</v>
      </c>
      <c r="D19" s="4">
        <f t="shared" si="33"/>
        <v>0</v>
      </c>
      <c r="E19" s="5">
        <f t="shared" si="34"/>
        <v>0</v>
      </c>
      <c r="F19" s="4" t="e">
        <f t="shared" si="35"/>
        <v>#DIV/0!</v>
      </c>
      <c r="G19" s="4" t="e">
        <f t="shared" si="36"/>
        <v>#DIV/0!</v>
      </c>
      <c r="H19" s="4" t="e">
        <f t="shared" si="37"/>
        <v>#DIV/0!</v>
      </c>
      <c r="I19" s="4">
        <f t="shared" si="38"/>
        <v>0</v>
      </c>
      <c r="J19" s="4">
        <f t="shared" si="38"/>
        <v>0</v>
      </c>
      <c r="O19" s="73">
        <v>0</v>
      </c>
      <c r="P19" s="73">
        <f>O19/1.2</f>
        <v>0</v>
      </c>
      <c r="Q19" s="73">
        <f t="shared" ref="Q19" si="4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L12:L34"/>
  <sheetViews>
    <sheetView topLeftCell="A10" zoomScale="115" zoomScaleNormal="115" workbookViewId="0">
      <selection activeCell="I14" sqref="I14"/>
    </sheetView>
  </sheetViews>
  <sheetFormatPr defaultRowHeight="15"/>
  <sheetData>
    <row r="12" spans="12:12" ht="16.5">
      <c r="L12" s="67" t="s">
        <v>99</v>
      </c>
    </row>
    <row r="33" ht="9" customHeight="1"/>
    <row r="34" hidden="1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55" zoomScaleNormal="55" workbookViewId="0">
      <selection activeCell="Q41" sqref="Q41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2024-08-16T06:38:50Z</dcterms:modified>
</cp:coreProperties>
</file>