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PNB\MCC MW 2 Goregaon\Raghav Gupta\"/>
    </mc:Choice>
  </mc:AlternateContent>
  <xr:revisionPtr revIDLastSave="0" documentId="13_ncr:1_{2413724B-CB91-4EB3-A102-328216AB4E4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2" i="4" l="1"/>
  <c r="Q13" i="4" l="1"/>
  <c r="R22" i="4" l="1"/>
  <c r="U7" i="4" l="1"/>
  <c r="T7" i="4"/>
  <c r="Q7" i="4"/>
  <c r="U6" i="4"/>
  <c r="T6" i="4"/>
  <c r="Q6" i="4"/>
  <c r="U5" i="4"/>
  <c r="T5" i="4"/>
  <c r="Q5" i="4"/>
  <c r="H20" i="4"/>
  <c r="I18" i="4"/>
  <c r="P12" i="4" l="1"/>
  <c r="P11" i="4"/>
  <c r="P10" i="4"/>
  <c r="P9" i="4"/>
  <c r="Q9" i="4" s="1"/>
  <c r="Q8" i="4"/>
  <c r="P8" i="4"/>
  <c r="P7" i="4"/>
  <c r="P6" i="4"/>
  <c r="P5" i="4"/>
  <c r="Q4" i="4"/>
  <c r="Q3" i="4"/>
  <c r="P2" i="4"/>
  <c r="C14" i="4"/>
  <c r="C15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<sst xmlns="http://schemas.openxmlformats.org/spreadsheetml/2006/main" count="30" uniqueCount="26">
  <si>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</si>
  <si>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</si>
  <si>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</si>
  <si>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</si>
  <si>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</si>
  <si>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</si>
  <si>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</si>
  <si>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</si>
  <si>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</si>
  <si>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</si>
  <si>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</si>
  <si>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</si>
  <si>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</si>
  <si>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1204, 12th Floor, Wing - A, Bhoomi Trivas, Plot No. 9, Sector 34 C, Village - Owe Kharghar</t>
  </si>
  <si>
    <t>agreemetn - 2013</t>
  </si>
  <si>
    <t>av</t>
  </si>
  <si>
    <t>ca</t>
  </si>
  <si>
    <t>rate</t>
  </si>
  <si>
    <t>fmv</t>
  </si>
  <si>
    <t>oc - 2013</t>
  </si>
  <si>
    <t>10.04.24</t>
  </si>
  <si>
    <t>15.02.24</t>
  </si>
  <si>
    <t>15.03.24</t>
  </si>
  <si>
    <t>mca</t>
  </si>
  <si>
    <t>p</t>
  </si>
  <si>
    <t xml:space="preserve">car parking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</si>
</sst>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4" fontId="0" fillId="3" borderId="0" xfId="0" applyNumberFormat="1" applyFill="1"/>
    <xf numFmtId="4" fontId="1" fillId="3" borderId="0" xfId="0" applyNumberFormat="1" applyFon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563245</xdr:colOff>
      <xdr:row>47</xdr:row>
      <xdr:rowOff>134554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D5F4C4-7CEA-4FAD-AFCD-23A390A6A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97645" cy="8630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448929</xdr:colOff>
      <xdr:row>50</xdr:row>
      <xdr:rowOff>105960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DBEC36-2F0B-451E-B07F-7BA5686D5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83329" cy="8487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563245</xdr:colOff>
      <xdr:row>45</xdr:row>
      <xdr:rowOff>115486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DA9D45-725D-4541-B10F-C09004DAF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97645" cy="8497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49</xdr:row>
      <xdr:rowOff>19050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103E99-31B1-47BE-8123-72E85313FA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49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E92E4E-4818-4EC0-A2C1-1C4E92686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143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44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79E674-38AE-4EA7-AC11-86C5135ED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486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172835</xdr:colOff>
      <xdr:row>45</xdr:row>
      <xdr:rowOff>86907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776E8F-D0E4-43CB-B510-1F82A7D89D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926435" cy="846890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31F5EC-0300-4F20-800A-492D7170AB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69753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534666</xdr:colOff>
      <xdr:row>43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884AF8-917E-41C2-A0BD-7B694C3DD0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69066" cy="817359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525139</xdr:colOff>
      <xdr:row>44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CF54E0-E973-4BF4-9962-D71E03BA1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59539" cy="837364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16</xdr:col>
      <xdr:colOff>515613</xdr:colOff>
      <xdr:row>47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01CE2C-78FD-4103-8BA2-4005FF15F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9050013" cy="844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20" sqref="I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7109375" customWidth="1"/>
    <col min="20" max="20" width="16.57031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450</v>
      </c>
      <c r="C2" s="4">
        <f>B2*1.2</f>
        <v>540</v>
      </c>
      <c r="D2" s="4">
        <f t="shared" ref="D2:D13" si="2">C2*1.2</f>
        <v>648</v>
      </c>
      <c r="E2" s="5">
        <f t="shared" ref="E2:E13" si="3">R2</f>
        <v>5800000</v>
      </c>
      <c r="F2" s="10">
        <f t="shared" ref="F2:F13" si="4">ROUND((E2/B2),0)</f>
        <v>12889</v>
      </c>
      <c r="G2" s="10">
        <f t="shared" ref="G2:G13" si="5">ROUND((E2/C2),0)</f>
        <v>10741</v>
      </c>
      <c r="H2" s="10">
        <f t="shared" ref="H2:H13" si="6">ROUND((E2/D2),0)</f>
        <v>8951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450</v>
      </c>
      <c r="R2" s="2">
        <v>5800000</v>
      </c>
      <c r="S2" s="8"/>
      <c r="T2" s="8"/>
    </row>
    <row r="3" spans="1:21" x14ac:dyDescent="0.25">
      <c r="A3" s="4">
        <f t="shared" si="0"/>
        <v>0</v>
      </c>
      <c r="B3" s="4">
        <f t="shared" si="1"/>
        <v>558.33333333333337</v>
      </c>
      <c r="C3" s="4">
        <f t="shared" ref="C3:C15" si="9">B3*1.2</f>
        <v>670</v>
      </c>
      <c r="D3" s="4">
        <f t="shared" si="2"/>
        <v>804</v>
      </c>
      <c r="E3" s="16">
        <f t="shared" si="3"/>
        <v>6700000</v>
      </c>
      <c r="F3" s="10">
        <f t="shared" si="4"/>
        <v>12000</v>
      </c>
      <c r="G3" s="10">
        <f t="shared" si="5"/>
        <v>10000</v>
      </c>
      <c r="H3" s="10">
        <f t="shared" si="6"/>
        <v>8333</v>
      </c>
      <c r="I3" s="10" t="e">
        <f>#REF!</f>
        <v>#REF!</v>
      </c>
      <c r="J3" s="4">
        <f t="shared" si="7"/>
        <v>0</v>
      </c>
      <c r="O3">
        <v>0</v>
      </c>
      <c r="P3">
        <v>670</v>
      </c>
      <c r="Q3">
        <f t="shared" ref="Q3:Q9" si="10">P3/1.2</f>
        <v>558.33333333333337</v>
      </c>
      <c r="R3" s="2">
        <v>6700000</v>
      </c>
      <c r="S3" s="8"/>
      <c r="T3" s="8"/>
    </row>
    <row r="4" spans="1:21" x14ac:dyDescent="0.25">
      <c r="A4" s="4">
        <f t="shared" si="0"/>
        <v>0</v>
      </c>
      <c r="B4" s="4">
        <f t="shared" si="1"/>
        <v>683.33333333333337</v>
      </c>
      <c r="C4" s="4">
        <f t="shared" si="9"/>
        <v>820</v>
      </c>
      <c r="D4" s="4">
        <f t="shared" si="2"/>
        <v>984</v>
      </c>
      <c r="E4" s="16">
        <f t="shared" si="3"/>
        <v>7500000</v>
      </c>
      <c r="F4" s="10">
        <f t="shared" si="4"/>
        <v>10976</v>
      </c>
      <c r="G4" s="10">
        <f t="shared" si="5"/>
        <v>9146</v>
      </c>
      <c r="H4" s="10">
        <f t="shared" si="6"/>
        <v>7622</v>
      </c>
      <c r="I4" s="10" t="e">
        <f>#REF!</f>
        <v>#REF!</v>
      </c>
      <c r="J4" s="4">
        <f t="shared" si="7"/>
        <v>0</v>
      </c>
      <c r="O4">
        <v>0</v>
      </c>
      <c r="P4">
        <v>820</v>
      </c>
      <c r="Q4">
        <f t="shared" si="10"/>
        <v>683.33333333333337</v>
      </c>
      <c r="R4" s="2">
        <v>7500000</v>
      </c>
      <c r="S4" s="8"/>
      <c r="T4" s="8"/>
    </row>
    <row r="5" spans="1:21" x14ac:dyDescent="0.25">
      <c r="A5" s="4">
        <f t="shared" si="0"/>
        <v>0</v>
      </c>
      <c r="B5" s="4">
        <f t="shared" si="1"/>
        <v>569.09267999999997</v>
      </c>
      <c r="C5" s="4">
        <f t="shared" si="9"/>
        <v>682.91121599999997</v>
      </c>
      <c r="D5" s="4">
        <f t="shared" si="2"/>
        <v>819.49345919999996</v>
      </c>
      <c r="E5" s="16">
        <f t="shared" si="3"/>
        <v>9500000</v>
      </c>
      <c r="F5" s="17">
        <f t="shared" si="4"/>
        <v>16693</v>
      </c>
      <c r="G5" s="10">
        <f t="shared" si="5"/>
        <v>13911</v>
      </c>
      <c r="H5" s="10">
        <f t="shared" si="6"/>
        <v>11593</v>
      </c>
      <c r="I5" s="10" t="e">
        <f>#REF!</f>
        <v>#REF!</v>
      </c>
      <c r="J5" s="4" t="str">
        <f t="shared" si="7"/>
        <v>10.04.24</v>
      </c>
      <c r="O5">
        <v>0</v>
      </c>
      <c r="P5">
        <f t="shared" si="8"/>
        <v>0</v>
      </c>
      <c r="Q5" s="11">
        <f>52.87*10.764</f>
        <v>569.09267999999997</v>
      </c>
      <c r="R5" s="2">
        <v>9500000</v>
      </c>
      <c r="S5" s="8" t="s">
        <v>20</v>
      </c>
      <c r="T5" s="15">
        <f>R5+665000+30000</f>
        <v>10195000</v>
      </c>
      <c r="U5">
        <f>T5/Q5</f>
        <v>17914.480994554349</v>
      </c>
    </row>
    <row r="6" spans="1:21" x14ac:dyDescent="0.25">
      <c r="A6" s="4">
        <f t="shared" si="0"/>
        <v>0</v>
      </c>
      <c r="B6" s="4">
        <f t="shared" si="1"/>
        <v>344.66327999999999</v>
      </c>
      <c r="C6" s="4">
        <f t="shared" si="9"/>
        <v>413.59593599999999</v>
      </c>
      <c r="D6" s="4">
        <f t="shared" si="2"/>
        <v>496.31512319999996</v>
      </c>
      <c r="E6" s="16">
        <f t="shared" si="3"/>
        <v>5750000</v>
      </c>
      <c r="F6" s="17">
        <f t="shared" si="4"/>
        <v>16683</v>
      </c>
      <c r="G6" s="10">
        <f t="shared" si="5"/>
        <v>13902</v>
      </c>
      <c r="H6" s="10">
        <f t="shared" si="6"/>
        <v>11585</v>
      </c>
      <c r="I6" s="10" t="e">
        <f>#REF!</f>
        <v>#REF!</v>
      </c>
      <c r="J6" s="4" t="str">
        <f t="shared" si="7"/>
        <v>15.02.24</v>
      </c>
      <c r="O6">
        <v>0</v>
      </c>
      <c r="P6">
        <f t="shared" si="8"/>
        <v>0</v>
      </c>
      <c r="Q6">
        <f>32.02*10.764</f>
        <v>344.66327999999999</v>
      </c>
      <c r="R6" s="2">
        <v>5750000</v>
      </c>
      <c r="S6" s="8" t="s">
        <v>21</v>
      </c>
      <c r="T6" s="15">
        <f>R6+402500+30000</f>
        <v>6182500</v>
      </c>
      <c r="U6">
        <f>T6/Q6</f>
        <v>17937.797145086068</v>
      </c>
    </row>
    <row r="7" spans="1:21" x14ac:dyDescent="0.25">
      <c r="A7" s="4">
        <f t="shared" si="0"/>
        <v>0</v>
      </c>
      <c r="B7" s="4">
        <f t="shared" si="1"/>
        <v>447.99767999999995</v>
      </c>
      <c r="C7" s="4">
        <f t="shared" si="9"/>
        <v>537.59721599999989</v>
      </c>
      <c r="D7" s="4">
        <f t="shared" si="2"/>
        <v>645.11665919999984</v>
      </c>
      <c r="E7" s="16">
        <f t="shared" si="3"/>
        <v>6820000</v>
      </c>
      <c r="F7" s="10">
        <f t="shared" si="4"/>
        <v>15223</v>
      </c>
      <c r="G7" s="10">
        <f t="shared" si="5"/>
        <v>12686</v>
      </c>
      <c r="H7" s="10">
        <f t="shared" si="6"/>
        <v>10572</v>
      </c>
      <c r="I7" s="10" t="e">
        <f>#REF!</f>
        <v>#REF!</v>
      </c>
      <c r="J7" s="4" t="str">
        <f t="shared" si="7"/>
        <v>15.03.24</v>
      </c>
      <c r="O7">
        <v>0</v>
      </c>
      <c r="P7">
        <f t="shared" si="8"/>
        <v>0</v>
      </c>
      <c r="Q7">
        <f>41.62*10.764</f>
        <v>447.99767999999995</v>
      </c>
      <c r="R7" s="2">
        <v>6820000</v>
      </c>
      <c r="S7" s="8" t="s">
        <v>22</v>
      </c>
      <c r="T7" s="15">
        <f>R7+477400+30000</f>
        <v>7327400</v>
      </c>
      <c r="U7">
        <f>T7/Q7</f>
        <v>16355.888271564265</v>
      </c>
    </row>
    <row r="8" spans="1:21" x14ac:dyDescent="0.25">
      <c r="A8" s="4">
        <f t="shared" si="0"/>
        <v>0</v>
      </c>
      <c r="B8" s="4">
        <f t="shared" si="1"/>
        <v>753.47222222222229</v>
      </c>
      <c r="C8" s="4">
        <f t="shared" si="9"/>
        <v>904.16666666666674</v>
      </c>
      <c r="D8" s="4">
        <f t="shared" si="2"/>
        <v>1085</v>
      </c>
      <c r="E8" s="16">
        <f t="shared" si="3"/>
        <v>8217000</v>
      </c>
      <c r="F8" s="10">
        <f t="shared" si="4"/>
        <v>10906</v>
      </c>
      <c r="G8" s="10">
        <f t="shared" si="5"/>
        <v>9088</v>
      </c>
      <c r="H8" s="10">
        <f t="shared" si="6"/>
        <v>7573</v>
      </c>
      <c r="I8" s="10" t="e">
        <f>#REF!</f>
        <v>#REF!</v>
      </c>
      <c r="J8" s="4">
        <f t="shared" si="7"/>
        <v>0</v>
      </c>
      <c r="O8">
        <v>1085</v>
      </c>
      <c r="P8">
        <f t="shared" si="8"/>
        <v>904.16666666666674</v>
      </c>
      <c r="Q8">
        <f t="shared" si="10"/>
        <v>753.47222222222229</v>
      </c>
      <c r="R8" s="2">
        <v>8217000</v>
      </c>
      <c r="S8" s="8"/>
      <c r="T8" s="8"/>
    </row>
    <row r="9" spans="1:21" x14ac:dyDescent="0.25">
      <c r="A9" s="4">
        <f t="shared" si="0"/>
        <v>0</v>
      </c>
      <c r="B9" s="4">
        <f t="shared" si="1"/>
        <v>503.47222222222229</v>
      </c>
      <c r="C9" s="4">
        <f t="shared" si="9"/>
        <v>604.16666666666674</v>
      </c>
      <c r="D9" s="4">
        <f t="shared" si="2"/>
        <v>725.00000000000011</v>
      </c>
      <c r="E9" s="16">
        <f t="shared" si="3"/>
        <v>6500000</v>
      </c>
      <c r="F9" s="10">
        <f t="shared" si="4"/>
        <v>12910</v>
      </c>
      <c r="G9" s="10">
        <f t="shared" si="5"/>
        <v>10759</v>
      </c>
      <c r="H9" s="10">
        <f t="shared" si="6"/>
        <v>8966</v>
      </c>
      <c r="I9" s="10" t="e">
        <f>#REF!</f>
        <v>#REF!</v>
      </c>
      <c r="J9" s="4">
        <f t="shared" si="7"/>
        <v>0</v>
      </c>
      <c r="O9">
        <v>725</v>
      </c>
      <c r="P9">
        <f t="shared" si="8"/>
        <v>604.16666666666674</v>
      </c>
      <c r="Q9">
        <f t="shared" si="10"/>
        <v>503.47222222222229</v>
      </c>
      <c r="R9" s="2">
        <v>6500000</v>
      </c>
      <c r="S9" s="8"/>
      <c r="T9" s="8"/>
    </row>
    <row r="10" spans="1:21" x14ac:dyDescent="0.25">
      <c r="A10" s="4">
        <f t="shared" si="0"/>
        <v>0</v>
      </c>
      <c r="B10" s="4">
        <f t="shared" si="1"/>
        <v>720</v>
      </c>
      <c r="C10" s="4">
        <f t="shared" si="9"/>
        <v>864</v>
      </c>
      <c r="D10" s="4">
        <f t="shared" si="2"/>
        <v>1036.8</v>
      </c>
      <c r="E10" s="16">
        <f t="shared" si="3"/>
        <v>10000000</v>
      </c>
      <c r="F10" s="10">
        <f t="shared" si="4"/>
        <v>13889</v>
      </c>
      <c r="G10" s="10">
        <f t="shared" si="5"/>
        <v>11574</v>
      </c>
      <c r="H10" s="10">
        <f t="shared" si="6"/>
        <v>9645</v>
      </c>
      <c r="I10" s="10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720</v>
      </c>
      <c r="R10" s="2">
        <v>10000000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702</v>
      </c>
      <c r="C11" s="4">
        <f t="shared" si="9"/>
        <v>842.4</v>
      </c>
      <c r="D11" s="4">
        <f t="shared" si="2"/>
        <v>1010.8799999999999</v>
      </c>
      <c r="E11" s="16">
        <f t="shared" si="3"/>
        <v>11500000</v>
      </c>
      <c r="F11" s="10">
        <f t="shared" si="4"/>
        <v>16382</v>
      </c>
      <c r="G11" s="10">
        <f t="shared" si="5"/>
        <v>13651</v>
      </c>
      <c r="H11" s="10">
        <f t="shared" si="6"/>
        <v>11376</v>
      </c>
      <c r="I11" s="10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v>702</v>
      </c>
      <c r="R11" s="2">
        <v>11500000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735</v>
      </c>
      <c r="C12" s="4">
        <f t="shared" si="9"/>
        <v>882</v>
      </c>
      <c r="D12" s="4">
        <f t="shared" si="2"/>
        <v>1058.3999999999999</v>
      </c>
      <c r="E12" s="16">
        <f t="shared" si="3"/>
        <v>13000000</v>
      </c>
      <c r="F12" s="17">
        <f t="shared" si="4"/>
        <v>17687</v>
      </c>
      <c r="G12" s="10">
        <f t="shared" si="5"/>
        <v>14739</v>
      </c>
      <c r="H12" s="10">
        <f t="shared" si="6"/>
        <v>12283</v>
      </c>
      <c r="I12" s="10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v>735</v>
      </c>
      <c r="R12" s="2">
        <v>13000000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6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16</v>
      </c>
      <c r="H18">
        <v>569</v>
      </c>
      <c r="I18">
        <f>52.87*10.764</f>
        <v>569.09267999999997</v>
      </c>
    </row>
    <row r="19" spans="7:24" x14ac:dyDescent="0.25">
      <c r="G19" t="s">
        <v>17</v>
      </c>
      <c r="H19">
        <v>17000</v>
      </c>
    </row>
    <row r="20" spans="7:24" x14ac:dyDescent="0.25">
      <c r="G20" t="s">
        <v>18</v>
      </c>
      <c r="H20">
        <f>H19*H18</f>
        <v>9673000</v>
      </c>
    </row>
    <row r="21" spans="7:24" x14ac:dyDescent="0.25">
      <c r="G21" t="s">
        <v>25</v>
      </c>
      <c r="H21">
        <v>800000</v>
      </c>
    </row>
    <row r="22" spans="7:24" x14ac:dyDescent="0.25">
      <c r="G22" s="6" t="s">
        <v>18</v>
      </c>
      <c r="H22" s="6">
        <f>H21+H20</f>
        <v>10473000</v>
      </c>
      <c r="O22" t="s">
        <v>23</v>
      </c>
      <c r="P22">
        <v>702</v>
      </c>
      <c r="Q22">
        <v>17000</v>
      </c>
      <c r="R22">
        <f>Q22*P22</f>
        <v>11934000</v>
      </c>
    </row>
    <row r="23" spans="7:24" x14ac:dyDescent="0.25">
      <c r="O23" t="s">
        <v>24</v>
      </c>
      <c r="P23">
        <v>12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I25" t="s">
        <v>19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14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15</v>
      </c>
      <c r="H27">
        <v>4250000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X25" sqref="X25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8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B2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2024-08-16T04:24:50Z</dcterms:modified>
</cp:coreProperties>
</file>