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Kandivali (E)\Aanita Ashok Gorogaonkar\"/>
    </mc:Choice>
  </mc:AlternateContent>
  <xr:revisionPtr revIDLastSave="0" documentId="13_ncr:1_{8625B16A-7F24-4D8D-A659-3634566DC24E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Q7" i="4"/>
  <c r="V5" i="4" l="1"/>
  <c r="Q6" i="4"/>
  <c r="U5" i="4"/>
  <c r="H21" i="4"/>
  <c r="O30" i="4"/>
  <c r="O29" i="4"/>
  <c r="O31" i="4"/>
  <c r="O28" i="4"/>
  <c r="O27" i="4"/>
  <c r="O26" i="4"/>
  <c r="O25" i="4"/>
  <c r="O24" i="4"/>
  <c r="O23" i="4"/>
  <c r="O22" i="4"/>
  <c r="Q12" i="4" l="1"/>
  <c r="P12" i="4"/>
  <c r="P11" i="4"/>
  <c r="Q11" i="4" s="1"/>
  <c r="Q10" i="4"/>
  <c r="P10" i="4"/>
  <c r="P9" i="4"/>
  <c r="Q9" i="4" s="1"/>
  <c r="Q8" i="4"/>
  <c r="P8" i="4"/>
  <c r="Q5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<sst xmlns="http://schemas.openxmlformats.org/spreadsheetml/2006/main" count="130" uniqueCount="23">
  <si>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</si>
  <si>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</si>
  <si>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</si>
  <si>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</si>
  <si>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</si>
  <si>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</si>
  <si>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</si>
  <si>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</si>
  <si>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</si>
  <si>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</si>
  <si>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</si>
  <si>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</si>
  <si>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</si>
  <si>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12, 2nd Floor, Wing - A, State bank Rajgadh CHSL, Shivtirth Nagar, Village - Kothrud, Pune</t>
  </si>
  <si>
    <t>bua</t>
  </si>
  <si>
    <t>Allotment  - 2000</t>
  </si>
  <si>
    <t>rate</t>
  </si>
  <si>
    <t>fmv</t>
  </si>
  <si>
    <t>mca</t>
  </si>
  <si>
    <t>LS - 1.25 cr</t>
  </si>
  <si>
    <t>25.08.23</t>
  </si>
  <si>
    <t>07.06.23</t>
  </si>
  <si>
    <t>1 bedroom locked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</si>
</sst>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191888</xdr:colOff>
      <xdr:row>49</xdr:row>
      <xdr:rowOff>29818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3CC095-A4DF-409C-BD7A-5F1D11F06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45488" cy="890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296678</xdr:colOff>
      <xdr:row>50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F7A25-B7D9-4DB4-AE8E-3CA61D38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050278" cy="8554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201414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67D62B-C1F2-45DC-AAFF-8878273CF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955014" cy="89928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432305-951F-46A3-9107-FD73AA10D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D68598-79DA-4FD0-BA5A-4FD936FE7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762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EFFC7E-FECC-48B5-9E1D-61ECECD0F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791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210856</xdr:colOff>
      <xdr:row>43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E8D136-FE6E-4AA4-ADE5-7BD48751B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54856" cy="8002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T22" sqref="T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6.5703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1275</v>
      </c>
      <c r="C2" s="4">
        <f>B2*1.2</f>
        <v>1530</v>
      </c>
      <c r="D2" s="4">
        <f t="shared" ref="D2:D13" si="2">C2*1.2</f>
        <v>1836</v>
      </c>
      <c r="E2" s="5">
        <f t="shared" ref="E2:E13" si="3">R2</f>
        <v>20000000</v>
      </c>
      <c r="F2" s="10">
        <f t="shared" ref="F2:F13" si="4">ROUND((E2/B2),0)</f>
        <v>15686</v>
      </c>
      <c r="G2" s="15">
        <f t="shared" ref="G2:G13" si="5">ROUND((E2/C2),0)</f>
        <v>13072</v>
      </c>
      <c r="H2" s="10">
        <f t="shared" ref="H2:H13" si="6">ROUND((E2/D2),0)</f>
        <v>10893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1275</v>
      </c>
      <c r="R2" s="2">
        <v>20000000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1000</v>
      </c>
      <c r="C3" s="4">
        <f t="shared" ref="C3:C15" si="9">B3*1.2</f>
        <v>1200</v>
      </c>
      <c r="D3" s="4">
        <f t="shared" si="2"/>
        <v>1440</v>
      </c>
      <c r="E3" s="5">
        <f t="shared" si="3"/>
        <v>18500000</v>
      </c>
      <c r="F3" s="10">
        <f t="shared" si="4"/>
        <v>18500</v>
      </c>
      <c r="G3" s="15">
        <f t="shared" si="5"/>
        <v>15417</v>
      </c>
      <c r="H3" s="10">
        <f t="shared" si="6"/>
        <v>12847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1000</v>
      </c>
      <c r="R3" s="2">
        <v>18500000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791.66666666666674</v>
      </c>
      <c r="C4" s="4">
        <f t="shared" si="9"/>
        <v>950</v>
      </c>
      <c r="D4" s="4">
        <f t="shared" si="2"/>
        <v>1140</v>
      </c>
      <c r="E4" s="5">
        <f t="shared" si="3"/>
        <v>12000000</v>
      </c>
      <c r="F4" s="10">
        <f t="shared" si="4"/>
        <v>15158</v>
      </c>
      <c r="G4" s="10">
        <f t="shared" si="5"/>
        <v>12632</v>
      </c>
      <c r="H4" s="10">
        <f t="shared" si="6"/>
        <v>10526</v>
      </c>
      <c r="I4" s="4" t="e">
        <f>#REF!</f>
        <v>#REF!</v>
      </c>
      <c r="J4" s="4">
        <f t="shared" si="7"/>
        <v>0</v>
      </c>
      <c r="O4">
        <v>0</v>
      </c>
      <c r="P4">
        <v>950</v>
      </c>
      <c r="Q4">
        <f>P4/1.2</f>
        <v>791.66666666666674</v>
      </c>
      <c r="R4" s="2">
        <v>12000000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500</v>
      </c>
      <c r="C5" s="4">
        <f t="shared" si="9"/>
        <v>600</v>
      </c>
      <c r="D5" s="4">
        <f t="shared" si="2"/>
        <v>720</v>
      </c>
      <c r="E5" s="5">
        <f t="shared" si="3"/>
        <v>6850000</v>
      </c>
      <c r="F5" s="10">
        <f t="shared" si="4"/>
        <v>13700</v>
      </c>
      <c r="G5" s="15">
        <f t="shared" si="5"/>
        <v>11417</v>
      </c>
      <c r="H5" s="10">
        <f t="shared" si="6"/>
        <v>9514</v>
      </c>
      <c r="I5" s="4" t="e">
        <f>#REF!</f>
        <v>#REF!</v>
      </c>
      <c r="J5" s="4" t="str">
        <f t="shared" si="7"/>
        <v>25.08.23</v>
      </c>
      <c r="O5">
        <v>0</v>
      </c>
      <c r="P5">
        <v>600</v>
      </c>
      <c r="Q5">
        <f t="shared" ref="Q5:Q12" si="10">P5/1.2</f>
        <v>500</v>
      </c>
      <c r="R5" s="2">
        <v>6850000</v>
      </c>
      <c r="S5" s="8" t="s">
        <v>20</v>
      </c>
      <c r="T5" s="8"/>
      <c r="U5" s="2">
        <f>R5+480000+30000</f>
        <v>7360000</v>
      </c>
      <c r="V5">
        <f>12500*1.05</f>
        <v>13125</v>
      </c>
    </row>
    <row r="6" spans="1:22" x14ac:dyDescent="0.25">
      <c r="A6" s="4">
        <f t="shared" si="0"/>
        <v>0</v>
      </c>
      <c r="B6" s="4">
        <f t="shared" si="1"/>
        <v>916.66666666666674</v>
      </c>
      <c r="C6" s="4">
        <f t="shared" si="9"/>
        <v>1100</v>
      </c>
      <c r="D6" s="4">
        <f t="shared" si="2"/>
        <v>1320</v>
      </c>
      <c r="E6" s="5">
        <f t="shared" si="3"/>
        <v>12000000</v>
      </c>
      <c r="F6" s="10">
        <f t="shared" si="4"/>
        <v>13091</v>
      </c>
      <c r="G6" s="10">
        <f t="shared" si="5"/>
        <v>10909</v>
      </c>
      <c r="H6" s="10">
        <f t="shared" si="6"/>
        <v>9091</v>
      </c>
      <c r="I6" s="4" t="e">
        <f>#REF!</f>
        <v>#REF!</v>
      </c>
      <c r="J6" s="4" t="str">
        <f t="shared" si="7"/>
        <v>07.06.23</v>
      </c>
      <c r="O6">
        <v>0</v>
      </c>
      <c r="P6">
        <v>1100</v>
      </c>
      <c r="Q6">
        <f t="shared" si="10"/>
        <v>916.66666666666674</v>
      </c>
      <c r="R6" s="2">
        <v>12000000</v>
      </c>
      <c r="S6" s="8" t="s">
        <v>21</v>
      </c>
      <c r="T6" s="8"/>
    </row>
    <row r="7" spans="1:22" x14ac:dyDescent="0.25">
      <c r="A7" s="4">
        <f t="shared" si="0"/>
        <v>0</v>
      </c>
      <c r="B7" s="4">
        <f t="shared" si="1"/>
        <v>716.66666666666674</v>
      </c>
      <c r="C7" s="4">
        <f t="shared" si="9"/>
        <v>860.00000000000011</v>
      </c>
      <c r="D7" s="4">
        <f t="shared" si="2"/>
        <v>1032</v>
      </c>
      <c r="E7" s="5">
        <f t="shared" si="3"/>
        <v>11000000</v>
      </c>
      <c r="F7" s="10">
        <f t="shared" si="4"/>
        <v>15349</v>
      </c>
      <c r="G7" s="10">
        <f t="shared" si="5"/>
        <v>12791</v>
      </c>
      <c r="H7" s="10">
        <f t="shared" si="6"/>
        <v>10659</v>
      </c>
      <c r="I7" s="4" t="e">
        <f>#REF!</f>
        <v>#REF!</v>
      </c>
      <c r="J7" s="4">
        <f t="shared" si="7"/>
        <v>0</v>
      </c>
      <c r="O7">
        <v>0</v>
      </c>
      <c r="P7">
        <v>860</v>
      </c>
      <c r="Q7">
        <f t="shared" si="10"/>
        <v>716.66666666666674</v>
      </c>
      <c r="R7" s="2">
        <v>11000000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715</v>
      </c>
    </row>
    <row r="20" spans="7:24" x14ac:dyDescent="0.25">
      <c r="G20" t="s">
        <v>16</v>
      </c>
      <c r="H20">
        <v>12500</v>
      </c>
    </row>
    <row r="21" spans="7:24" x14ac:dyDescent="0.25">
      <c r="G21" t="s">
        <v>17</v>
      </c>
      <c r="H21">
        <f>H20*H19</f>
        <v>8937500</v>
      </c>
      <c r="J21" t="s">
        <v>18</v>
      </c>
    </row>
    <row r="22" spans="7:24" x14ac:dyDescent="0.25">
      <c r="G22" s="6"/>
      <c r="H22" s="6"/>
      <c r="J22">
        <v>3.9</v>
      </c>
      <c r="N22">
        <v>2.27</v>
      </c>
      <c r="O22">
        <f>N22*J22</f>
        <v>8.8529999999999998</v>
      </c>
    </row>
    <row r="23" spans="7:24" x14ac:dyDescent="0.25">
      <c r="G23" t="s">
        <v>15</v>
      </c>
      <c r="J23">
        <v>6.03</v>
      </c>
      <c r="N23">
        <v>4.24</v>
      </c>
      <c r="O23">
        <f t="shared" ref="O23:O31" si="21">N23*J23</f>
        <v>25.567200000000003</v>
      </c>
    </row>
    <row r="24" spans="7:24" x14ac:dyDescent="0.25">
      <c r="G24" t="s">
        <v>19</v>
      </c>
      <c r="J24">
        <v>3.98</v>
      </c>
      <c r="N24">
        <v>2.85</v>
      </c>
      <c r="O24">
        <f t="shared" si="21"/>
        <v>11.343</v>
      </c>
      <c r="P24" s="11"/>
      <c r="Q24" s="11" t="s">
        <v>22</v>
      </c>
      <c r="R24" s="13"/>
      <c r="T24" s="11"/>
      <c r="U24" s="11"/>
      <c r="V24" s="11"/>
      <c r="W24" s="11"/>
      <c r="X24" s="11"/>
    </row>
    <row r="25" spans="7:24" x14ac:dyDescent="0.25">
      <c r="J25">
        <v>12.36</v>
      </c>
      <c r="N25">
        <v>10.65</v>
      </c>
      <c r="O25">
        <f t="shared" si="21"/>
        <v>131.63399999999999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>
        <v>13.08</v>
      </c>
      <c r="N26">
        <v>13.08</v>
      </c>
      <c r="O26">
        <f t="shared" si="21"/>
        <v>171.0864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>
        <v>8.68</v>
      </c>
      <c r="N27">
        <v>11.37</v>
      </c>
      <c r="O27">
        <f t="shared" si="21"/>
        <v>98.691599999999994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J28">
        <v>10.29</v>
      </c>
      <c r="N28">
        <v>13.83</v>
      </c>
      <c r="O28">
        <f t="shared" si="21"/>
        <v>142.3107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O29">
        <f>SUM(O22:O28)</f>
        <v>589.48590000000002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O30">
        <f>H19/O29</f>
        <v>1.2129212929435631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O31">
        <f t="shared" si="21"/>
        <v>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2024-08-12T06:41:30Z</dcterms:modified>
</cp:coreProperties>
</file>