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Belapur\Milind Anand Baraskar\"/>
    </mc:Choice>
  </mc:AlternateContent>
  <xr:revisionPtr revIDLastSave="0" documentId="13_ncr:1_{629AF4AC-8416-4887-B564-E6591F1888C3}" xr6:coauthVersionLast="36" xr6:coauthVersionMax="47" xr10:uidLastSave="{00000000-0000-0000-0000-000000000000}"/>
  <bookViews>
    <workbookView xWindow="0" yWindow="0" windowWidth="28800" windowHeight="12105" tabRatio="932" xr2:uid="{00000000-000D-0000-FFFF-FFFF00000000}"/>
  </bookViews>
  <sheets>
    <sheet name="Calculation" sheetId="23" r:id="rId1"/>
    <sheet name="20-20" sheetId="4" r:id="rId2"/>
    <sheet name="Sheet1" sheetId="13" r:id="rId3"/>
    <sheet name="Sheet2" sheetId="14" r:id="rId4"/>
    <sheet name="Sheet3" sheetId="15" r:id="rId5"/>
    <sheet name="Sheet4" sheetId="16" r:id="rId6"/>
    <sheet name="Sheet5" sheetId="17" r:id="rId7"/>
    <sheet name="Sheet6" sheetId="18" r:id="rId8"/>
    <sheet name="Sheet7" sheetId="19" r:id="rId9"/>
    <sheet name="Sheet8" sheetId="20" r:id="rId10"/>
    <sheet name="Sheet9" sheetId="21" r:id="rId11"/>
    <sheet name="Sheet10" sheetId="22" r:id="rId12"/>
    <sheet name="Sheet11" sheetId="26" r:id="rId13"/>
  </sheets>
  <calcPr calcId="191029"/>
</workbook>
</file>

<file path=xl/calcChain.xml><?xml version="1.0" encoding="utf-8"?>
<calcChain xmlns="http://schemas.openxmlformats.org/spreadsheetml/2006/main">
  <c r="T12" i="4" l="1"/>
  <c r="Q12" i="4"/>
  <c r="I26" i="4"/>
  <c r="T10" i="4"/>
  <c r="Q10" i="4"/>
  <c r="Q9" i="4"/>
  <c r="P11" i="4"/>
  <c r="P10" i="4"/>
  <c r="P9" i="4"/>
  <c r="P8" i="4"/>
  <c r="P7" i="4"/>
  <c r="P6" i="4"/>
  <c r="Q4" i="4"/>
  <c r="P3" i="4"/>
  <c r="G30" i="4" l="1"/>
  <c r="G32" i="4" s="1"/>
  <c r="P16" i="4"/>
  <c r="Q16" i="4" s="1"/>
  <c r="B16" i="4" s="1"/>
  <c r="C16" i="4" s="1"/>
  <c r="D16" i="4" s="1"/>
  <c r="J16" i="4"/>
  <c r="I16" i="4"/>
  <c r="E16" i="4"/>
  <c r="H16" i="4" s="1"/>
  <c r="A16" i="4"/>
  <c r="P15" i="4"/>
  <c r="Q15" i="4" s="1"/>
  <c r="B15" i="4" s="1"/>
  <c r="C15" i="4" s="1"/>
  <c r="D15" i="4" s="1"/>
  <c r="J15" i="4"/>
  <c r="I15" i="4"/>
  <c r="E15" i="4"/>
  <c r="A15" i="4"/>
  <c r="P14" i="4"/>
  <c r="Q14" i="4" s="1"/>
  <c r="B14" i="4" s="1"/>
  <c r="C14" i="4" s="1"/>
  <c r="D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A13" i="4"/>
  <c r="P12" i="4"/>
  <c r="B12" i="4" s="1"/>
  <c r="C12" i="4" s="1"/>
  <c r="D12" i="4" s="1"/>
  <c r="J12" i="4"/>
  <c r="I12" i="4"/>
  <c r="E12" i="4"/>
  <c r="H12" i="4" s="1"/>
  <c r="A12" i="4"/>
  <c r="B11" i="4"/>
  <c r="C11" i="4" s="1"/>
  <c r="D11" i="4" s="1"/>
  <c r="J11" i="4"/>
  <c r="I11" i="4"/>
  <c r="E11" i="4"/>
  <c r="A11" i="4"/>
  <c r="B10" i="4"/>
  <c r="C10" i="4" s="1"/>
  <c r="D10" i="4" s="1"/>
  <c r="J10" i="4"/>
  <c r="I10" i="4"/>
  <c r="E10" i="4"/>
  <c r="A10" i="4"/>
  <c r="B9" i="4"/>
  <c r="C9" i="4" s="1"/>
  <c r="D9" i="4" s="1"/>
  <c r="J9" i="4"/>
  <c r="I9" i="4"/>
  <c r="E9" i="4"/>
  <c r="A9" i="4"/>
  <c r="B8" i="4"/>
  <c r="C8" i="4" s="1"/>
  <c r="D8" i="4" s="1"/>
  <c r="J8" i="4"/>
  <c r="I8" i="4"/>
  <c r="E8" i="4"/>
  <c r="A8" i="4"/>
  <c r="B7" i="4"/>
  <c r="C7" i="4" s="1"/>
  <c r="D7" i="4" s="1"/>
  <c r="J7" i="4"/>
  <c r="I7" i="4"/>
  <c r="E7" i="4"/>
  <c r="A7" i="4"/>
  <c r="B6" i="4"/>
  <c r="C6" i="4" s="1"/>
  <c r="D6" i="4" s="1"/>
  <c r="J6" i="4"/>
  <c r="I6" i="4"/>
  <c r="E6" i="4"/>
  <c r="A6" i="4"/>
  <c r="B5" i="4"/>
  <c r="C5" i="4" s="1"/>
  <c r="D5" i="4" s="1"/>
  <c r="J5" i="4"/>
  <c r="I5" i="4"/>
  <c r="E5" i="4"/>
  <c r="A5" i="4"/>
  <c r="B4" i="4"/>
  <c r="C4" i="4" s="1"/>
  <c r="D4" i="4" s="1"/>
  <c r="J4" i="4"/>
  <c r="I4" i="4"/>
  <c r="E4" i="4"/>
  <c r="A4" i="4"/>
  <c r="B3" i="4"/>
  <c r="C3" i="4" s="1"/>
  <c r="D3" i="4" s="1"/>
  <c r="J3" i="4"/>
  <c r="I3" i="4"/>
  <c r="E3" i="4"/>
  <c r="A3" i="4"/>
  <c r="P2" i="4"/>
  <c r="B2" i="4" s="1"/>
  <c r="C2" i="4" s="1"/>
  <c r="D2" i="4" s="1"/>
  <c r="J2" i="4"/>
  <c r="I2" i="4"/>
  <c r="E2" i="4"/>
  <c r="A2" i="4"/>
  <c r="H28" i="4"/>
  <c r="H8" i="4" l="1"/>
  <c r="H4" i="4"/>
  <c r="H14" i="4"/>
  <c r="H2" i="4"/>
  <c r="H6" i="4"/>
  <c r="H10" i="4"/>
  <c r="H5" i="4"/>
  <c r="H9" i="4"/>
  <c r="H13" i="4"/>
  <c r="H3" i="4"/>
  <c r="H7" i="4"/>
  <c r="H11" i="4"/>
  <c r="H15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F16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16" i="4"/>
  <c r="G4" i="4"/>
  <c r="H30" i="4"/>
  <c r="G31" i="4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0" i="4" l="1"/>
  <c r="Q20" i="4" s="1"/>
  <c r="J20" i="4"/>
  <c r="I20" i="4"/>
  <c r="E20" i="4"/>
  <c r="A20" i="4"/>
  <c r="P19" i="4"/>
  <c r="Q19" i="4" s="1"/>
  <c r="J19" i="4"/>
  <c r="I19" i="4"/>
  <c r="E19" i="4"/>
  <c r="A19" i="4"/>
  <c r="P18" i="4"/>
  <c r="Q18" i="4" s="1"/>
  <c r="J18" i="4"/>
  <c r="I18" i="4"/>
  <c r="E18" i="4"/>
  <c r="A18" i="4"/>
  <c r="P17" i="4"/>
  <c r="Q17" i="4" s="1"/>
  <c r="J17" i="4"/>
  <c r="I17" i="4"/>
  <c r="E17" i="4"/>
  <c r="A17" i="4"/>
  <c r="B17" i="4" l="1"/>
  <c r="B19" i="4"/>
  <c r="B18" i="4"/>
  <c r="B20" i="4"/>
  <c r="C20" i="4" l="1"/>
  <c r="G20" i="4" s="1"/>
  <c r="F20" i="4"/>
  <c r="C19" i="4"/>
  <c r="G19" i="4" s="1"/>
  <c r="F19" i="4"/>
  <c r="C18" i="4"/>
  <c r="G18" i="4" s="1"/>
  <c r="F18" i="4"/>
  <c r="C17" i="4"/>
  <c r="G17" i="4" s="1"/>
  <c r="F17" i="4"/>
  <c r="D20" i="4"/>
  <c r="H20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<sst xmlns="http://schemas.openxmlformats.org/spreadsheetml/2006/main" count="52" uniqueCount="45">
  <si>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</si>
  <si>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</si>
  <si>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</si>
  <si>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</si>
  <si>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</si>
  <si>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</si>
  <si>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</si>
  <si>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</si>
  <si>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</si>
  <si>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</si>
  <si>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</si>
  <si>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</si>
  <si>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</si>
  <si>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</si>
  <si>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</si>
  <si>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</si>
  <si>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</si>
  <si>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</si>
  <si>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</si>
  <si>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</si>
  <si>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</si>
  <si>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</si>
  <si>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</si>
  <si>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</si>
  <si>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carpet area</t>
  </si>
  <si>
    <t>RV</t>
  </si>
  <si>
    <t>DV</t>
  </si>
  <si>
    <t>IV</t>
  </si>
  <si>
    <t>RR Value</t>
  </si>
  <si>
    <t>Rental Value</t>
  </si>
  <si>
    <t>ABUA</t>
  </si>
  <si>
    <t>Rate</t>
  </si>
  <si>
    <t>FMV</t>
  </si>
  <si>
    <t xml:space="preserve">Agreement </t>
  </si>
  <si>
    <t>rate on BUA</t>
  </si>
  <si>
    <t>Flat No. 304, 3rd Floor, A Wing, Inteligentia Infinity, Tilak Nagar, Chembur</t>
  </si>
  <si>
    <t>Rate - 22500 on Ca</t>
  </si>
  <si>
    <t>10.02.2022</t>
  </si>
  <si>
    <t>ACA</t>
  </si>
  <si>
    <t>18.07.2024</t>
  </si>
  <si>
    <t>13.03.24</t>
  </si>
  <si>
    <t>09.01.24</t>
  </si>
  <si>
    <t>previous report  - 2022</t>
  </si>
  <si>
    <t>SBI\RACPC Belapur\Milind Anand Baraskar</t>
  </si>
  <si>
    <t>part 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</si>
</sst>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43" fontId="0" fillId="0" borderId="9" xfId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1" fillId="2" borderId="0" xfId="0" applyFont="1" applyFill="1"/>
    <xf numFmtId="4" fontId="1" fillId="3" borderId="0" xfId="0" applyNumberFormat="1" applyFont="1" applyFill="1"/>
    <xf numFmtId="0" fontId="1" fillId="3" borderId="0" xfId="0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24</xdr:col>
      <xdr:colOff>515297</xdr:colOff>
      <xdr:row>44</xdr:row>
      <xdr:rowOff>19531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15AEA61-B9B8-41FC-BB23-4B0FE9C967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296275" y="5524500"/>
          <a:ext cx="6782747" cy="344853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429876</xdr:colOff>
      <xdr:row>46</xdr:row>
      <xdr:rowOff>163133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4EEF711-912E-4D9C-A9AB-5F0C94FA7B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64276" cy="8659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448929</xdr:colOff>
      <xdr:row>45</xdr:row>
      <xdr:rowOff>96460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B0AD537-D664-4E00-A23F-42F67526EF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83329" cy="866896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15</xdr:col>
      <xdr:colOff>477508</xdr:colOff>
      <xdr:row>48</xdr:row>
      <xdr:rowOff>105986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4C37FBD-D110-4BEE-9900-42C15B5B53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571500"/>
          <a:ext cx="9011908" cy="8678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306034</xdr:colOff>
      <xdr:row>43</xdr:row>
      <xdr:rowOff>96360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117DA62-3958-428D-9AC6-2BE4A25BAB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0434" cy="795448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391771</xdr:colOff>
      <xdr:row>45</xdr:row>
      <xdr:rowOff>134565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09881C0-CBFF-412D-90B3-7E572FF2E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26171" cy="870706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439402</xdr:colOff>
      <xdr:row>42</xdr:row>
      <xdr:rowOff>10643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56C4755-EEFC-4340-A509-27EA9A60C2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73802" cy="80116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448929</xdr:colOff>
      <xdr:row>44</xdr:row>
      <xdr:rowOff>124986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9BF74EF-442D-41C1-ABCC-EC1B75BD47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83329" cy="831648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30</xdr:col>
      <xdr:colOff>409575</xdr:colOff>
      <xdr:row>52</xdr:row>
      <xdr:rowOff>152400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F05C73F-7908-44B7-9114-9F3EA206CD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714500"/>
          <a:ext cx="18087975" cy="83439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4</xdr:row>
      <xdr:rowOff>0</xdr:rowOff>
    </xdr:from>
    <xdr:to>
      <xdr:col>32</xdr:col>
      <xdr:colOff>409575</xdr:colOff>
      <xdr:row>48</xdr:row>
      <xdr:rowOff>104775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EAD2CD3-D9BD-4870-9DD9-FBC7ADF0BD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762000"/>
          <a:ext cx="18087975" cy="84867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409575</xdr:colOff>
      <xdr:row>43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70EDDF-D3F5-4F09-A493-C8D768B1A7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087975" cy="8343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abSelected="1" workbookViewId="0">
      <selection activeCell="I28" sqref="I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6" x14ac:dyDescent="0.25">
      <c r="A1" s="10"/>
      <c r="B1" s="11"/>
      <c r="C1" s="12"/>
      <c r="D1" s="13"/>
      <c r="F1" s="14"/>
    </row>
    <row r="2" spans="1:6" x14ac:dyDescent="0.25">
      <c r="A2" s="15"/>
      <c r="D2" s="17"/>
      <c r="F2" s="18"/>
    </row>
    <row r="3" spans="1:6" x14ac:dyDescent="0.25">
      <c r="A3" s="15" t="s">
        <v>13</v>
      </c>
      <c r="B3" s="19"/>
      <c r="C3" s="20">
        <v>21500</v>
      </c>
      <c r="D3" s="21" t="s">
        <v>34</v>
      </c>
      <c r="F3" s="18"/>
    </row>
    <row r="4" spans="1:6" ht="30" x14ac:dyDescent="0.25">
      <c r="A4" s="22" t="s">
        <v>14</v>
      </c>
      <c r="B4" s="19"/>
      <c r="C4" s="20">
        <v>2900</v>
      </c>
      <c r="D4" s="23"/>
      <c r="F4" s="18"/>
    </row>
    <row r="5" spans="1:6" x14ac:dyDescent="0.25">
      <c r="A5" s="15" t="s">
        <v>15</v>
      </c>
      <c r="B5" s="19"/>
      <c r="C5" s="20">
        <f>C3-C4</f>
        <v>18600</v>
      </c>
      <c r="D5" s="23"/>
      <c r="F5" s="18"/>
    </row>
    <row r="6" spans="1:6" x14ac:dyDescent="0.25">
      <c r="A6" s="15" t="s">
        <v>16</v>
      </c>
      <c r="B6" s="19"/>
      <c r="C6" s="20">
        <f>C4</f>
        <v>2900</v>
      </c>
      <c r="D6" s="23"/>
      <c r="F6" s="18"/>
    </row>
    <row r="7" spans="1:6" x14ac:dyDescent="0.25">
      <c r="A7" s="15" t="s">
        <v>17</v>
      </c>
      <c r="B7" s="24"/>
      <c r="C7" s="25">
        <f>D7-D8</f>
        <v>0</v>
      </c>
      <c r="D7" s="25">
        <v>2024</v>
      </c>
      <c r="F7" s="18"/>
    </row>
    <row r="8" spans="1:6" x14ac:dyDescent="0.25">
      <c r="A8" s="15" t="s">
        <v>18</v>
      </c>
      <c r="B8" s="24"/>
      <c r="C8" s="25">
        <f>C9-C7</f>
        <v>60</v>
      </c>
      <c r="D8" s="25">
        <v>2024</v>
      </c>
      <c r="E8" t="s">
        <v>44</v>
      </c>
      <c r="F8" s="18"/>
    </row>
    <row r="9" spans="1:6" x14ac:dyDescent="0.25">
      <c r="A9" s="15" t="s">
        <v>19</v>
      </c>
      <c r="B9" s="24"/>
      <c r="C9" s="25">
        <v>60</v>
      </c>
      <c r="D9" s="25"/>
      <c r="F9" s="18"/>
    </row>
    <row r="10" spans="1:6" ht="30" x14ac:dyDescent="0.25">
      <c r="A10" s="22" t="s">
        <v>20</v>
      </c>
      <c r="B10" s="24"/>
      <c r="C10" s="25">
        <f>90*C7/C9</f>
        <v>0</v>
      </c>
      <c r="D10" s="25"/>
      <c r="F10" s="18"/>
    </row>
    <row r="11" spans="1:6" x14ac:dyDescent="0.25">
      <c r="A11" s="15"/>
      <c r="B11" s="26"/>
      <c r="C11" s="27">
        <f>C10%</f>
        <v>0</v>
      </c>
      <c r="D11" s="27"/>
      <c r="F11" s="18"/>
    </row>
    <row r="12" spans="1:6" x14ac:dyDescent="0.25">
      <c r="A12" s="15" t="s">
        <v>21</v>
      </c>
      <c r="B12" s="19"/>
      <c r="C12" s="20">
        <f>C6*C11</f>
        <v>0</v>
      </c>
      <c r="D12" s="23"/>
      <c r="F12" s="18"/>
    </row>
    <row r="13" spans="1:6" x14ac:dyDescent="0.25">
      <c r="A13" s="15" t="s">
        <v>22</v>
      </c>
      <c r="B13" s="19"/>
      <c r="C13" s="20">
        <f>C6-C12</f>
        <v>2900</v>
      </c>
      <c r="D13" s="23"/>
      <c r="F13" s="18"/>
    </row>
    <row r="14" spans="1:6" x14ac:dyDescent="0.25">
      <c r="A14" s="15" t="s">
        <v>15</v>
      </c>
      <c r="B14" s="19"/>
      <c r="C14" s="20">
        <f>C5</f>
        <v>18600</v>
      </c>
      <c r="D14" s="23"/>
      <c r="F14" s="18"/>
    </row>
    <row r="15" spans="1:6" x14ac:dyDescent="0.25">
      <c r="B15" s="19"/>
      <c r="C15" s="20"/>
      <c r="D15" s="23"/>
      <c r="F15" s="18"/>
    </row>
    <row r="16" spans="1:6" x14ac:dyDescent="0.25">
      <c r="A16" s="28" t="s">
        <v>23</v>
      </c>
      <c r="B16" s="29"/>
      <c r="C16" s="21">
        <f>C14+C13</f>
        <v>21500</v>
      </c>
      <c r="D16" s="23"/>
      <c r="F16" s="18"/>
    </row>
    <row r="17" spans="1:6" x14ac:dyDescent="0.25">
      <c r="B17" s="24"/>
      <c r="C17" s="25"/>
      <c r="D17" s="25"/>
      <c r="F17" s="18"/>
    </row>
    <row r="18" spans="1:6" x14ac:dyDescent="0.25">
      <c r="A18" s="28" t="s">
        <v>24</v>
      </c>
      <c r="B18" s="7"/>
      <c r="C18" s="30">
        <v>666</v>
      </c>
      <c r="D18" s="25"/>
      <c r="F18" s="18"/>
    </row>
    <row r="19" spans="1:6" x14ac:dyDescent="0.25">
      <c r="A19" s="15" t="s">
        <v>32</v>
      </c>
      <c r="B19" s="6"/>
      <c r="C19" s="31">
        <f>C18*C16</f>
        <v>14319000</v>
      </c>
      <c r="D19" s="32"/>
      <c r="F19" s="33"/>
    </row>
    <row r="20" spans="1:6" x14ac:dyDescent="0.25">
      <c r="A20" s="15" t="s">
        <v>25</v>
      </c>
      <c r="C20" s="34">
        <f>C19*98%</f>
        <v>14032620</v>
      </c>
      <c r="D20" s="31"/>
      <c r="F20" s="18"/>
    </row>
    <row r="21" spans="1:6" x14ac:dyDescent="0.25">
      <c r="A21" s="15" t="s">
        <v>26</v>
      </c>
      <c r="C21" s="34">
        <f>C19*80%</f>
        <v>11455200</v>
      </c>
      <c r="D21" s="34"/>
      <c r="F21" s="18"/>
    </row>
    <row r="22" spans="1:6" x14ac:dyDescent="0.25">
      <c r="A22" s="15"/>
      <c r="D22" s="25"/>
      <c r="F22" s="35"/>
    </row>
    <row r="23" spans="1:6" x14ac:dyDescent="0.25">
      <c r="A23" s="36" t="s">
        <v>27</v>
      </c>
      <c r="B23" s="37"/>
      <c r="C23" s="38">
        <f>C4*C18</f>
        <v>1931400</v>
      </c>
      <c r="D23" s="38"/>
    </row>
    <row r="24" spans="1:6" x14ac:dyDescent="0.25">
      <c r="A24" s="15" t="s">
        <v>28</v>
      </c>
    </row>
    <row r="25" spans="1:6" x14ac:dyDescent="0.25">
      <c r="A25" s="39" t="s">
        <v>29</v>
      </c>
      <c r="B25" s="16"/>
      <c r="C25" s="34">
        <f>C19*0.025/12</f>
        <v>29831.25</v>
      </c>
      <c r="D25" s="34"/>
    </row>
    <row r="26" spans="1:6" x14ac:dyDescent="0.25">
      <c r="C26" s="34"/>
      <c r="D26" s="34"/>
    </row>
    <row r="27" spans="1:6" x14ac:dyDescent="0.25">
      <c r="A27" s="6" t="s">
        <v>43</v>
      </c>
      <c r="C27" s="34"/>
      <c r="D27" s="34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0"/>
    </row>
    <row r="59" spans="1:1" ht="15.75" x14ac:dyDescent="0.25">
      <c r="A59" s="41"/>
    </row>
    <row r="60" spans="1:1" ht="15.75" x14ac:dyDescent="0.25">
      <c r="A60" s="41"/>
    </row>
    <row r="61" spans="1:1" ht="15.75" x14ac:dyDescent="0.25">
      <c r="A61" s="41"/>
    </row>
    <row r="62" spans="1:1" ht="15.75" x14ac:dyDescent="0.25">
      <c r="A62" s="41"/>
    </row>
    <row r="63" spans="1:1" ht="15.75" x14ac:dyDescent="0.25">
      <c r="A63" s="41"/>
    </row>
    <row r="64" spans="1:1" ht="15.75" x14ac:dyDescent="0.25">
      <c r="A64" s="41"/>
    </row>
    <row r="65" spans="1:1" ht="15.75" x14ac:dyDescent="0.25">
      <c r="A65" s="41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9"/>
  <sheetViews>
    <sheetView topLeftCell="A4" workbookViewId="0">
      <selection activeCell="G30" sqref="G30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1" x14ac:dyDescent="0.25">
      <c r="A2" s="4">
        <f t="shared" ref="A2:A16" si="0">N2</f>
        <v>0</v>
      </c>
      <c r="B2" s="4">
        <f t="shared" ref="B2:B16" si="1">Q2</f>
        <v>398</v>
      </c>
      <c r="C2" s="4">
        <f t="shared" ref="C2:C16" si="2">B2*1.2</f>
        <v>477.59999999999997</v>
      </c>
      <c r="D2" s="4">
        <f t="shared" ref="D2:D16" si="3">C2*1.2</f>
        <v>573.11999999999989</v>
      </c>
      <c r="E2" s="5">
        <f t="shared" ref="E2:E16" si="4">R2</f>
        <v>10000000</v>
      </c>
      <c r="F2" s="47">
        <f t="shared" ref="F2:F16" si="5">ROUND((E2/B2),0)</f>
        <v>25126</v>
      </c>
      <c r="G2" s="49">
        <f t="shared" ref="G2:G16" si="6">ROUND((E2/C2),0)</f>
        <v>20938</v>
      </c>
      <c r="H2" s="49">
        <f t="shared" ref="H2:H16" si="7">ROUND((E2/D2),0)</f>
        <v>17448</v>
      </c>
      <c r="I2" s="4">
        <f t="shared" ref="I2:I16" si="8">T2</f>
        <v>0</v>
      </c>
      <c r="J2" s="4">
        <f t="shared" ref="J2:J16" si="9">U2</f>
        <v>0</v>
      </c>
      <c r="O2">
        <v>0</v>
      </c>
      <c r="P2">
        <f t="shared" ref="P2:P16" si="10">O2/1.2</f>
        <v>0</v>
      </c>
      <c r="Q2">
        <v>398</v>
      </c>
      <c r="R2" s="2">
        <v>10000000</v>
      </c>
      <c r="S2" s="2"/>
    </row>
    <row r="3" spans="1:21" x14ac:dyDescent="0.25">
      <c r="A3" s="4">
        <f t="shared" si="0"/>
        <v>0</v>
      </c>
      <c r="B3" s="4">
        <f t="shared" si="1"/>
        <v>390</v>
      </c>
      <c r="C3" s="4">
        <f t="shared" si="2"/>
        <v>468</v>
      </c>
      <c r="D3" s="4">
        <f t="shared" si="3"/>
        <v>561.6</v>
      </c>
      <c r="E3" s="48">
        <f t="shared" si="4"/>
        <v>10200000</v>
      </c>
      <c r="F3" s="49">
        <f t="shared" si="5"/>
        <v>26154</v>
      </c>
      <c r="G3" s="49">
        <f t="shared" si="6"/>
        <v>21795</v>
      </c>
      <c r="H3" s="49">
        <f t="shared" si="7"/>
        <v>18162</v>
      </c>
      <c r="I3" s="49">
        <f t="shared" si="8"/>
        <v>0</v>
      </c>
      <c r="J3" s="49">
        <f t="shared" si="9"/>
        <v>0</v>
      </c>
      <c r="K3" s="50"/>
      <c r="L3" s="50"/>
      <c r="M3" s="50"/>
      <c r="N3" s="50"/>
      <c r="O3" s="50">
        <v>0</v>
      </c>
      <c r="P3" s="50">
        <f t="shared" ref="P3:P11" si="11">O3/1.2</f>
        <v>0</v>
      </c>
      <c r="Q3" s="50">
        <v>390</v>
      </c>
      <c r="R3" s="51">
        <v>10200000</v>
      </c>
      <c r="S3" s="51"/>
      <c r="T3" s="50"/>
      <c r="U3" s="50"/>
    </row>
    <row r="4" spans="1:21" x14ac:dyDescent="0.25">
      <c r="A4" s="4">
        <f t="shared" si="0"/>
        <v>0</v>
      </c>
      <c r="B4" s="4">
        <f t="shared" si="1"/>
        <v>375</v>
      </c>
      <c r="C4" s="4">
        <f t="shared" si="2"/>
        <v>450</v>
      </c>
      <c r="D4" s="4">
        <f t="shared" si="3"/>
        <v>540</v>
      </c>
      <c r="E4" s="48">
        <f t="shared" si="4"/>
        <v>13000000</v>
      </c>
      <c r="F4" s="49">
        <f t="shared" si="5"/>
        <v>34667</v>
      </c>
      <c r="G4" s="49">
        <f t="shared" si="6"/>
        <v>28889</v>
      </c>
      <c r="H4" s="49">
        <f t="shared" si="7"/>
        <v>24074</v>
      </c>
      <c r="I4" s="49">
        <f t="shared" si="8"/>
        <v>0</v>
      </c>
      <c r="J4" s="49">
        <f t="shared" si="9"/>
        <v>0</v>
      </c>
      <c r="K4" s="50"/>
      <c r="L4" s="50"/>
      <c r="M4" s="50"/>
      <c r="N4" s="50"/>
      <c r="O4" s="50">
        <v>0</v>
      </c>
      <c r="P4" s="50">
        <v>450</v>
      </c>
      <c r="Q4" s="50">
        <f t="shared" ref="Q4" si="12">P4/1.2</f>
        <v>375</v>
      </c>
      <c r="R4" s="51">
        <v>13000000</v>
      </c>
      <c r="S4" s="51"/>
      <c r="T4" s="50"/>
      <c r="U4" s="50"/>
    </row>
    <row r="5" spans="1:21" x14ac:dyDescent="0.25">
      <c r="A5" s="4">
        <f t="shared" si="0"/>
        <v>0</v>
      </c>
      <c r="B5" s="4">
        <f t="shared" si="1"/>
        <v>463</v>
      </c>
      <c r="C5" s="4">
        <f t="shared" si="2"/>
        <v>555.6</v>
      </c>
      <c r="D5" s="4">
        <f t="shared" si="3"/>
        <v>666.72</v>
      </c>
      <c r="E5" s="48">
        <f t="shared" si="4"/>
        <v>12800000</v>
      </c>
      <c r="F5" s="49">
        <f t="shared" si="5"/>
        <v>27646</v>
      </c>
      <c r="G5" s="49">
        <f t="shared" si="6"/>
        <v>23038</v>
      </c>
      <c r="H5" s="49">
        <f t="shared" si="7"/>
        <v>19198</v>
      </c>
      <c r="I5" s="49">
        <f t="shared" si="8"/>
        <v>0</v>
      </c>
      <c r="J5" s="49">
        <f t="shared" si="9"/>
        <v>0</v>
      </c>
      <c r="K5" s="50"/>
      <c r="L5" s="50"/>
      <c r="M5" s="50"/>
      <c r="N5" s="50"/>
      <c r="O5" s="50">
        <v>0</v>
      </c>
      <c r="P5" s="50"/>
      <c r="Q5" s="50">
        <v>463</v>
      </c>
      <c r="R5" s="51">
        <v>12800000</v>
      </c>
      <c r="S5" s="51"/>
      <c r="T5" s="50"/>
      <c r="U5" s="50"/>
    </row>
    <row r="6" spans="1:21" x14ac:dyDescent="0.25">
      <c r="A6" s="4">
        <f t="shared" si="0"/>
        <v>0</v>
      </c>
      <c r="B6" s="4">
        <f t="shared" si="1"/>
        <v>478</v>
      </c>
      <c r="C6" s="4">
        <f t="shared" si="2"/>
        <v>573.6</v>
      </c>
      <c r="D6" s="4">
        <f t="shared" si="3"/>
        <v>688.32</v>
      </c>
      <c r="E6" s="48">
        <f t="shared" si="4"/>
        <v>11800000</v>
      </c>
      <c r="F6" s="49">
        <f t="shared" si="5"/>
        <v>24686</v>
      </c>
      <c r="G6" s="49">
        <f t="shared" si="6"/>
        <v>20572</v>
      </c>
      <c r="H6" s="49">
        <f t="shared" si="7"/>
        <v>17143</v>
      </c>
      <c r="I6" s="49">
        <f t="shared" si="8"/>
        <v>0</v>
      </c>
      <c r="J6" s="49">
        <f t="shared" si="9"/>
        <v>0</v>
      </c>
      <c r="K6" s="50"/>
      <c r="L6" s="50"/>
      <c r="M6" s="50"/>
      <c r="N6" s="50"/>
      <c r="O6" s="50">
        <v>0</v>
      </c>
      <c r="P6" s="50">
        <f t="shared" si="11"/>
        <v>0</v>
      </c>
      <c r="Q6" s="50">
        <v>478</v>
      </c>
      <c r="R6" s="51">
        <v>11800000</v>
      </c>
      <c r="S6" s="51"/>
      <c r="T6" s="50"/>
      <c r="U6" s="50"/>
    </row>
    <row r="7" spans="1:21" x14ac:dyDescent="0.25">
      <c r="A7" s="4">
        <f t="shared" si="0"/>
        <v>0</v>
      </c>
      <c r="B7" s="4">
        <f t="shared" si="1"/>
        <v>843</v>
      </c>
      <c r="C7" s="4">
        <f t="shared" si="2"/>
        <v>1011.5999999999999</v>
      </c>
      <c r="D7" s="4">
        <f t="shared" si="3"/>
        <v>1213.9199999999998</v>
      </c>
      <c r="E7" s="48">
        <f t="shared" si="4"/>
        <v>15000000</v>
      </c>
      <c r="F7" s="49">
        <f t="shared" si="5"/>
        <v>17794</v>
      </c>
      <c r="G7" s="49">
        <f t="shared" si="6"/>
        <v>14828</v>
      </c>
      <c r="H7" s="49">
        <f t="shared" si="7"/>
        <v>12357</v>
      </c>
      <c r="I7" s="49">
        <f t="shared" si="8"/>
        <v>0</v>
      </c>
      <c r="J7" s="49">
        <f t="shared" si="9"/>
        <v>0</v>
      </c>
      <c r="K7" s="50"/>
      <c r="L7" s="50"/>
      <c r="M7" s="50"/>
      <c r="N7" s="50"/>
      <c r="O7" s="50">
        <v>0</v>
      </c>
      <c r="P7" s="50">
        <f t="shared" si="11"/>
        <v>0</v>
      </c>
      <c r="Q7" s="50">
        <v>843</v>
      </c>
      <c r="R7" s="51">
        <v>15000000</v>
      </c>
      <c r="S7" s="51"/>
      <c r="T7" s="50"/>
      <c r="U7" s="50"/>
    </row>
    <row r="8" spans="1:21" x14ac:dyDescent="0.25">
      <c r="A8" s="4">
        <f t="shared" si="0"/>
        <v>0</v>
      </c>
      <c r="B8" s="4">
        <f t="shared" si="1"/>
        <v>719</v>
      </c>
      <c r="C8" s="4">
        <f t="shared" si="2"/>
        <v>862.8</v>
      </c>
      <c r="D8" s="4">
        <f t="shared" si="3"/>
        <v>1035.3599999999999</v>
      </c>
      <c r="E8" s="48">
        <f t="shared" si="4"/>
        <v>18000000</v>
      </c>
      <c r="F8" s="47">
        <f t="shared" si="5"/>
        <v>25035</v>
      </c>
      <c r="G8" s="49">
        <f t="shared" si="6"/>
        <v>20862</v>
      </c>
      <c r="H8" s="49">
        <f t="shared" si="7"/>
        <v>17385</v>
      </c>
      <c r="I8" s="49">
        <f t="shared" si="8"/>
        <v>0</v>
      </c>
      <c r="J8" s="49">
        <f t="shared" si="9"/>
        <v>0</v>
      </c>
      <c r="K8" s="50"/>
      <c r="L8" s="50"/>
      <c r="M8" s="50"/>
      <c r="N8" s="50"/>
      <c r="O8" s="50">
        <v>0</v>
      </c>
      <c r="P8" s="50">
        <f t="shared" si="11"/>
        <v>0</v>
      </c>
      <c r="Q8" s="50">
        <v>719</v>
      </c>
      <c r="R8" s="51">
        <v>18000000</v>
      </c>
      <c r="S8" s="51"/>
      <c r="T8" s="50"/>
      <c r="U8" s="50"/>
    </row>
    <row r="9" spans="1:21" x14ac:dyDescent="0.25">
      <c r="A9" s="4">
        <f t="shared" si="0"/>
        <v>0</v>
      </c>
      <c r="B9" s="4">
        <f t="shared" si="1"/>
        <v>350.79876000000002</v>
      </c>
      <c r="C9" s="4">
        <f t="shared" si="2"/>
        <v>420.95851199999998</v>
      </c>
      <c r="D9" s="4">
        <f t="shared" si="3"/>
        <v>505.15021439999998</v>
      </c>
      <c r="E9" s="48">
        <f t="shared" si="4"/>
        <v>9500000</v>
      </c>
      <c r="F9" s="49">
        <f t="shared" si="5"/>
        <v>27081</v>
      </c>
      <c r="G9" s="49">
        <f t="shared" si="6"/>
        <v>22568</v>
      </c>
      <c r="H9" s="49">
        <f t="shared" si="7"/>
        <v>18806</v>
      </c>
      <c r="I9" s="49">
        <f t="shared" si="8"/>
        <v>0</v>
      </c>
      <c r="J9" s="49">
        <f t="shared" si="9"/>
        <v>0</v>
      </c>
      <c r="K9" s="50"/>
      <c r="L9" s="50"/>
      <c r="M9" s="50"/>
      <c r="N9" s="50"/>
      <c r="O9" s="50">
        <v>0</v>
      </c>
      <c r="P9" s="50">
        <f t="shared" si="11"/>
        <v>0</v>
      </c>
      <c r="Q9" s="50">
        <f>32.59*10.764</f>
        <v>350.79876000000002</v>
      </c>
      <c r="R9" s="51">
        <v>9500000</v>
      </c>
      <c r="S9" s="51" t="s">
        <v>39</v>
      </c>
      <c r="T9" s="50"/>
      <c r="U9" s="50"/>
    </row>
    <row r="10" spans="1:21" x14ac:dyDescent="0.25">
      <c r="A10" s="4">
        <f t="shared" si="0"/>
        <v>0</v>
      </c>
      <c r="B10" s="4">
        <f t="shared" si="1"/>
        <v>479.32092</v>
      </c>
      <c r="C10" s="4">
        <f t="shared" si="2"/>
        <v>575.18510400000002</v>
      </c>
      <c r="D10" s="4">
        <f t="shared" si="3"/>
        <v>690.22212479999996</v>
      </c>
      <c r="E10" s="48">
        <f t="shared" si="4"/>
        <v>8981892</v>
      </c>
      <c r="F10" s="47">
        <f t="shared" si="5"/>
        <v>18739</v>
      </c>
      <c r="G10" s="49">
        <f t="shared" si="6"/>
        <v>15616</v>
      </c>
      <c r="H10" s="49">
        <f t="shared" si="7"/>
        <v>13013</v>
      </c>
      <c r="I10" s="49">
        <f t="shared" si="8"/>
        <v>22486.799999999999</v>
      </c>
      <c r="J10" s="49">
        <f t="shared" si="9"/>
        <v>0</v>
      </c>
      <c r="K10" s="50"/>
      <c r="L10" s="50"/>
      <c r="M10" s="50"/>
      <c r="N10" s="50"/>
      <c r="O10" s="50">
        <v>0</v>
      </c>
      <c r="P10" s="50">
        <f t="shared" si="11"/>
        <v>0</v>
      </c>
      <c r="Q10" s="50">
        <f>44.53*10.764</f>
        <v>479.32092</v>
      </c>
      <c r="R10" s="51">
        <v>8981892</v>
      </c>
      <c r="S10" s="51" t="s">
        <v>40</v>
      </c>
      <c r="T10" s="50">
        <f>F10*1.2</f>
        <v>22486.799999999999</v>
      </c>
      <c r="U10" s="50"/>
    </row>
    <row r="11" spans="1:21" x14ac:dyDescent="0.2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48">
        <f t="shared" si="4"/>
        <v>0</v>
      </c>
      <c r="F11" s="49" t="e">
        <f t="shared" si="5"/>
        <v>#DIV/0!</v>
      </c>
      <c r="G11" s="49" t="e">
        <f t="shared" si="6"/>
        <v>#DIV/0!</v>
      </c>
      <c r="H11" s="49" t="e">
        <f t="shared" si="7"/>
        <v>#DIV/0!</v>
      </c>
      <c r="I11" s="49">
        <f t="shared" si="8"/>
        <v>0</v>
      </c>
      <c r="J11" s="49">
        <f t="shared" si="9"/>
        <v>0</v>
      </c>
      <c r="K11" s="50"/>
      <c r="L11" s="50"/>
      <c r="M11" s="50"/>
      <c r="N11" s="50"/>
      <c r="O11" s="50">
        <v>0</v>
      </c>
      <c r="P11" s="50">
        <f t="shared" si="11"/>
        <v>0</v>
      </c>
      <c r="Q11" s="50"/>
      <c r="R11" s="51"/>
      <c r="S11" s="51"/>
      <c r="T11" s="50"/>
      <c r="U11" s="50"/>
    </row>
    <row r="12" spans="1:21" x14ac:dyDescent="0.25">
      <c r="A12" s="4">
        <f t="shared" si="0"/>
        <v>0</v>
      </c>
      <c r="B12" s="4">
        <f t="shared" si="1"/>
        <v>479.32092</v>
      </c>
      <c r="C12" s="4">
        <f t="shared" si="2"/>
        <v>575.18510400000002</v>
      </c>
      <c r="D12" s="4">
        <f t="shared" si="3"/>
        <v>690.22212479999996</v>
      </c>
      <c r="E12" s="48">
        <f t="shared" si="4"/>
        <v>9000000</v>
      </c>
      <c r="F12" s="47">
        <f t="shared" si="5"/>
        <v>18777</v>
      </c>
      <c r="G12" s="49">
        <f t="shared" si="6"/>
        <v>15647</v>
      </c>
      <c r="H12" s="49">
        <f t="shared" si="7"/>
        <v>13039</v>
      </c>
      <c r="I12" s="49">
        <f t="shared" si="8"/>
        <v>22532.399999999998</v>
      </c>
      <c r="J12" s="49">
        <f t="shared" si="9"/>
        <v>0</v>
      </c>
      <c r="K12" s="50"/>
      <c r="L12" s="50"/>
      <c r="M12" s="50"/>
      <c r="N12" s="50"/>
      <c r="O12" s="50">
        <v>0</v>
      </c>
      <c r="P12" s="50">
        <f t="shared" si="10"/>
        <v>0</v>
      </c>
      <c r="Q12" s="50">
        <f>44.53*10.764</f>
        <v>479.32092</v>
      </c>
      <c r="R12" s="51">
        <v>9000000</v>
      </c>
      <c r="S12" s="51" t="s">
        <v>41</v>
      </c>
      <c r="T12" s="50">
        <f>F12*1.2</f>
        <v>22532.399999999998</v>
      </c>
      <c r="U12" s="50"/>
    </row>
    <row r="13" spans="1:21" x14ac:dyDescent="0.2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48">
        <f t="shared" si="4"/>
        <v>0</v>
      </c>
      <c r="F13" s="49" t="e">
        <f t="shared" si="5"/>
        <v>#DIV/0!</v>
      </c>
      <c r="G13" s="49" t="e">
        <f t="shared" si="6"/>
        <v>#DIV/0!</v>
      </c>
      <c r="H13" s="49" t="e">
        <f t="shared" si="7"/>
        <v>#DIV/0!</v>
      </c>
      <c r="I13" s="49">
        <f t="shared" si="8"/>
        <v>0</v>
      </c>
      <c r="J13" s="49">
        <f t="shared" si="9"/>
        <v>0</v>
      </c>
      <c r="K13" s="50"/>
      <c r="L13" s="50"/>
      <c r="M13" s="50"/>
      <c r="N13" s="50"/>
      <c r="O13" s="50">
        <v>0</v>
      </c>
      <c r="P13" s="50">
        <f t="shared" si="10"/>
        <v>0</v>
      </c>
      <c r="Q13" s="50">
        <f t="shared" ref="Q13:Q16" si="13">P13/1.2</f>
        <v>0</v>
      </c>
      <c r="R13" s="51">
        <v>0</v>
      </c>
      <c r="S13" s="51"/>
      <c r="T13" s="50"/>
      <c r="U13" s="50"/>
    </row>
    <row r="14" spans="1:21" x14ac:dyDescent="0.2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48">
        <f t="shared" si="4"/>
        <v>0</v>
      </c>
      <c r="F14" s="49" t="e">
        <f t="shared" si="5"/>
        <v>#DIV/0!</v>
      </c>
      <c r="G14" s="49" t="e">
        <f t="shared" si="6"/>
        <v>#DIV/0!</v>
      </c>
      <c r="H14" s="49" t="e">
        <f t="shared" si="7"/>
        <v>#DIV/0!</v>
      </c>
      <c r="I14" s="49">
        <f t="shared" si="8"/>
        <v>0</v>
      </c>
      <c r="J14" s="49">
        <f t="shared" si="9"/>
        <v>0</v>
      </c>
      <c r="K14" s="50"/>
      <c r="L14" s="50"/>
      <c r="M14" s="50"/>
      <c r="N14" s="50"/>
      <c r="O14" s="50">
        <v>0</v>
      </c>
      <c r="P14" s="50">
        <f t="shared" si="10"/>
        <v>0</v>
      </c>
      <c r="Q14" s="50">
        <f t="shared" si="13"/>
        <v>0</v>
      </c>
      <c r="R14" s="51">
        <v>0</v>
      </c>
      <c r="S14" s="51"/>
      <c r="T14" s="50"/>
      <c r="U14" s="50"/>
    </row>
    <row r="15" spans="1:21" x14ac:dyDescent="0.2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48">
        <f t="shared" si="4"/>
        <v>0</v>
      </c>
      <c r="F15" s="49" t="e">
        <f t="shared" si="5"/>
        <v>#DIV/0!</v>
      </c>
      <c r="G15" s="49" t="e">
        <f t="shared" si="6"/>
        <v>#DIV/0!</v>
      </c>
      <c r="H15" s="49" t="e">
        <f t="shared" si="7"/>
        <v>#DIV/0!</v>
      </c>
      <c r="I15" s="49">
        <f t="shared" si="8"/>
        <v>0</v>
      </c>
      <c r="J15" s="49">
        <f t="shared" si="9"/>
        <v>0</v>
      </c>
      <c r="K15" s="50"/>
      <c r="L15" s="50"/>
      <c r="M15" s="50"/>
      <c r="N15" s="50"/>
      <c r="O15" s="50">
        <v>0</v>
      </c>
      <c r="P15" s="50">
        <f t="shared" si="10"/>
        <v>0</v>
      </c>
      <c r="Q15" s="50">
        <f t="shared" si="13"/>
        <v>0</v>
      </c>
      <c r="R15" s="51">
        <v>0</v>
      </c>
      <c r="S15" s="51"/>
      <c r="T15" s="50"/>
      <c r="U15" s="50"/>
    </row>
    <row r="16" spans="1:21" x14ac:dyDescent="0.25">
      <c r="A16" s="4">
        <f t="shared" si="0"/>
        <v>0</v>
      </c>
      <c r="B16" s="4">
        <f t="shared" si="1"/>
        <v>0</v>
      </c>
      <c r="C16" s="4">
        <f t="shared" si="2"/>
        <v>0</v>
      </c>
      <c r="D16" s="4">
        <f t="shared" si="3"/>
        <v>0</v>
      </c>
      <c r="E16" s="48">
        <f t="shared" si="4"/>
        <v>0</v>
      </c>
      <c r="F16" s="49" t="e">
        <f t="shared" si="5"/>
        <v>#DIV/0!</v>
      </c>
      <c r="G16" s="49" t="e">
        <f t="shared" si="6"/>
        <v>#DIV/0!</v>
      </c>
      <c r="H16" s="49" t="e">
        <f t="shared" si="7"/>
        <v>#DIV/0!</v>
      </c>
      <c r="I16" s="49">
        <f t="shared" si="8"/>
        <v>0</v>
      </c>
      <c r="J16" s="49">
        <f t="shared" si="9"/>
        <v>0</v>
      </c>
      <c r="K16" s="50"/>
      <c r="L16" s="50"/>
      <c r="M16" s="50"/>
      <c r="N16" s="50"/>
      <c r="O16" s="50">
        <v>0</v>
      </c>
      <c r="P16" s="50">
        <f t="shared" si="10"/>
        <v>0</v>
      </c>
      <c r="Q16" s="50">
        <f t="shared" si="13"/>
        <v>0</v>
      </c>
      <c r="R16" s="51">
        <v>0</v>
      </c>
      <c r="S16" s="51"/>
      <c r="T16" s="50"/>
      <c r="U16" s="50"/>
    </row>
    <row r="17" spans="1:21" x14ac:dyDescent="0.25">
      <c r="A17" s="4">
        <f t="shared" ref="A17:A20" si="14">N17</f>
        <v>0</v>
      </c>
      <c r="B17" s="4">
        <f t="shared" ref="B17:B20" si="15">Q17</f>
        <v>0</v>
      </c>
      <c r="C17" s="4">
        <f t="shared" ref="C17:C20" si="16">B17*1.2</f>
        <v>0</v>
      </c>
      <c r="D17" s="4">
        <f t="shared" ref="D17:D20" si="17">C17*1.2</f>
        <v>0</v>
      </c>
      <c r="E17" s="48">
        <f t="shared" ref="E17:E20" si="18">R17</f>
        <v>0</v>
      </c>
      <c r="F17" s="49" t="e">
        <f t="shared" ref="F17:F20" si="19">ROUND((E17/B17),0)</f>
        <v>#DIV/0!</v>
      </c>
      <c r="G17" s="49" t="e">
        <f t="shared" ref="G17:G20" si="20">ROUND((E17/C17),0)</f>
        <v>#DIV/0!</v>
      </c>
      <c r="H17" s="49" t="e">
        <f t="shared" ref="H17:H20" si="21">ROUND((E17/D17),0)</f>
        <v>#DIV/0!</v>
      </c>
      <c r="I17" s="49">
        <f t="shared" ref="I17:J20" si="22">T17</f>
        <v>0</v>
      </c>
      <c r="J17" s="49">
        <f t="shared" si="22"/>
        <v>0</v>
      </c>
      <c r="K17" s="50"/>
      <c r="L17" s="50"/>
      <c r="M17" s="50"/>
      <c r="N17" s="50"/>
      <c r="O17" s="50">
        <v>0</v>
      </c>
      <c r="P17" s="50">
        <f t="shared" ref="P17:P18" si="23">O17/1.2</f>
        <v>0</v>
      </c>
      <c r="Q17" s="50">
        <f t="shared" ref="Q17:Q20" si="24">P17/1.2</f>
        <v>0</v>
      </c>
      <c r="R17" s="51">
        <v>0</v>
      </c>
      <c r="S17" s="51"/>
      <c r="T17" s="50"/>
      <c r="U17" s="50"/>
    </row>
    <row r="18" spans="1:21" x14ac:dyDescent="0.25">
      <c r="A18" s="4">
        <f t="shared" si="14"/>
        <v>0</v>
      </c>
      <c r="B18" s="4">
        <f t="shared" si="15"/>
        <v>0</v>
      </c>
      <c r="C18" s="4">
        <f t="shared" si="16"/>
        <v>0</v>
      </c>
      <c r="D18" s="4">
        <f t="shared" si="17"/>
        <v>0</v>
      </c>
      <c r="E18" s="5">
        <f t="shared" si="18"/>
        <v>0</v>
      </c>
      <c r="F18" s="4" t="e">
        <f t="shared" si="19"/>
        <v>#DIV/0!</v>
      </c>
      <c r="G18" s="4" t="e">
        <f t="shared" si="20"/>
        <v>#DIV/0!</v>
      </c>
      <c r="H18" s="4" t="e">
        <f t="shared" si="21"/>
        <v>#DIV/0!</v>
      </c>
      <c r="I18" s="4">
        <f t="shared" si="22"/>
        <v>0</v>
      </c>
      <c r="J18" s="4">
        <f t="shared" si="22"/>
        <v>0</v>
      </c>
      <c r="O18">
        <v>0</v>
      </c>
      <c r="P18">
        <f t="shared" si="23"/>
        <v>0</v>
      </c>
      <c r="Q18">
        <f t="shared" si="24"/>
        <v>0</v>
      </c>
      <c r="R18" s="2">
        <v>0</v>
      </c>
      <c r="S18" s="2"/>
    </row>
    <row r="19" spans="1:21" x14ac:dyDescent="0.25">
      <c r="A19" s="4">
        <f t="shared" si="14"/>
        <v>0</v>
      </c>
      <c r="B19" s="4">
        <f t="shared" si="15"/>
        <v>0</v>
      </c>
      <c r="C19" s="4">
        <f t="shared" si="16"/>
        <v>0</v>
      </c>
      <c r="D19" s="4">
        <f t="shared" si="17"/>
        <v>0</v>
      </c>
      <c r="E19" s="5">
        <f t="shared" si="18"/>
        <v>0</v>
      </c>
      <c r="F19" s="4" t="e">
        <f t="shared" si="19"/>
        <v>#DIV/0!</v>
      </c>
      <c r="G19" s="4" t="e">
        <f t="shared" si="20"/>
        <v>#DIV/0!</v>
      </c>
      <c r="H19" s="4" t="e">
        <f t="shared" si="21"/>
        <v>#DIV/0!</v>
      </c>
      <c r="I19" s="4">
        <f t="shared" si="22"/>
        <v>0</v>
      </c>
      <c r="J19" s="4">
        <f t="shared" si="22"/>
        <v>0</v>
      </c>
      <c r="O19">
        <v>0</v>
      </c>
      <c r="P19">
        <f>O19/1.2</f>
        <v>0</v>
      </c>
      <c r="Q19">
        <f t="shared" si="24"/>
        <v>0</v>
      </c>
      <c r="R19" s="2">
        <v>0</v>
      </c>
      <c r="S19" s="2"/>
    </row>
    <row r="20" spans="1:21" x14ac:dyDescent="0.25">
      <c r="A20" s="4">
        <f t="shared" si="14"/>
        <v>0</v>
      </c>
      <c r="B20" s="4">
        <f t="shared" si="15"/>
        <v>0</v>
      </c>
      <c r="C20" s="4">
        <f t="shared" si="16"/>
        <v>0</v>
      </c>
      <c r="D20" s="4">
        <f t="shared" si="17"/>
        <v>0</v>
      </c>
      <c r="E20" s="5">
        <f t="shared" si="18"/>
        <v>0</v>
      </c>
      <c r="F20" s="4" t="e">
        <f t="shared" si="19"/>
        <v>#DIV/0!</v>
      </c>
      <c r="G20" s="4" t="e">
        <f t="shared" si="20"/>
        <v>#DIV/0!</v>
      </c>
      <c r="H20" s="4" t="e">
        <f t="shared" si="21"/>
        <v>#DIV/0!</v>
      </c>
      <c r="I20" s="4">
        <f t="shared" si="22"/>
        <v>0</v>
      </c>
      <c r="J20" s="4">
        <f t="shared" si="22"/>
        <v>0</v>
      </c>
      <c r="O20">
        <v>0</v>
      </c>
      <c r="P20">
        <f>O20/1.2</f>
        <v>0</v>
      </c>
      <c r="Q20">
        <f t="shared" si="24"/>
        <v>0</v>
      </c>
      <c r="R20" s="2">
        <v>0</v>
      </c>
      <c r="S20" s="2"/>
    </row>
    <row r="21" spans="1:21" s="9" customFormat="1" x14ac:dyDescent="0.25"/>
    <row r="22" spans="1:21" s="9" customFormat="1" x14ac:dyDescent="0.25">
      <c r="F22" s="9" t="s">
        <v>35</v>
      </c>
    </row>
    <row r="23" spans="1:21" s="9" customFormat="1" x14ac:dyDescent="0.25">
      <c r="F23" s="44" t="s">
        <v>36</v>
      </c>
    </row>
    <row r="24" spans="1:21" s="9" customFormat="1" x14ac:dyDescent="0.25">
      <c r="F24" s="45"/>
    </row>
    <row r="25" spans="1:21" s="9" customFormat="1" x14ac:dyDescent="0.25">
      <c r="F25" s="45"/>
      <c r="R25" s="9" t="s">
        <v>42</v>
      </c>
    </row>
    <row r="26" spans="1:21" s="9" customFormat="1" x14ac:dyDescent="0.25">
      <c r="F26" s="45"/>
      <c r="I26" s="9">
        <f>18500*1.2</f>
        <v>22200</v>
      </c>
    </row>
    <row r="27" spans="1:21" s="9" customFormat="1" x14ac:dyDescent="0.25">
      <c r="C27" s="43" t="s">
        <v>33</v>
      </c>
      <c r="D27" s="43" t="s">
        <v>37</v>
      </c>
      <c r="F27" s="42" t="s">
        <v>38</v>
      </c>
      <c r="G27" s="42">
        <v>666</v>
      </c>
      <c r="O27" s="45"/>
    </row>
    <row r="28" spans="1:21" s="9" customFormat="1" x14ac:dyDescent="0.25">
      <c r="C28" s="43" t="s">
        <v>1</v>
      </c>
      <c r="D28" s="43">
        <v>11336363</v>
      </c>
      <c r="F28" s="42" t="s">
        <v>30</v>
      </c>
      <c r="G28" s="42">
        <v>733</v>
      </c>
      <c r="H28" s="9">
        <f>G28/G27</f>
        <v>1.1006006006006006</v>
      </c>
    </row>
    <row r="29" spans="1:21" s="9" customFormat="1" x14ac:dyDescent="0.25">
      <c r="F29" s="42" t="s">
        <v>31</v>
      </c>
      <c r="G29" s="42">
        <v>21500</v>
      </c>
    </row>
    <row r="30" spans="1:21" s="9" customFormat="1" x14ac:dyDescent="0.25">
      <c r="C30" s="46"/>
      <c r="D30" s="46"/>
      <c r="F30" s="46" t="s">
        <v>32</v>
      </c>
      <c r="G30" s="46">
        <f>G27*G29</f>
        <v>14319000</v>
      </c>
      <c r="H30" s="9">
        <f>G30/D28</f>
        <v>1.2631035191798288</v>
      </c>
    </row>
    <row r="31" spans="1:21" s="9" customFormat="1" x14ac:dyDescent="0.25">
      <c r="C31" s="46"/>
      <c r="D31" s="46"/>
      <c r="F31" s="46" t="s">
        <v>25</v>
      </c>
      <c r="G31" s="46">
        <f>G30*90%</f>
        <v>12887100</v>
      </c>
    </row>
    <row r="32" spans="1:21" s="9" customFormat="1" x14ac:dyDescent="0.25">
      <c r="C32" s="46"/>
      <c r="D32" s="46"/>
      <c r="F32" s="46" t="s">
        <v>26</v>
      </c>
      <c r="G32" s="46">
        <f>G30*80%</f>
        <v>11455200</v>
      </c>
    </row>
    <row r="33" spans="3:4" s="9" customFormat="1" x14ac:dyDescent="0.25">
      <c r="C33" s="46"/>
      <c r="D33" s="46"/>
    </row>
    <row r="34" spans="3:4" s="9" customFormat="1" x14ac:dyDescent="0.25">
      <c r="C34" s="46"/>
      <c r="D34" s="46"/>
    </row>
    <row r="35" spans="3:4" s="9" customFormat="1" x14ac:dyDescent="0.25"/>
    <row r="36" spans="3:4" s="9" customFormat="1" x14ac:dyDescent="0.25"/>
    <row r="37" spans="3:4" s="9" customFormat="1" x14ac:dyDescent="0.25"/>
    <row r="38" spans="3:4" s="9" customFormat="1" x14ac:dyDescent="0.25"/>
    <row r="39" spans="3:4" s="9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B4" sqref="B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/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7" workbookViewId="0">
      <selection activeCell="B10" sqref="B1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>
      <selection activeCell="D5" sqref="D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C4" sqref="C4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D4424-B98D-4813-885F-46EEB672804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Calculation</vt:lpstr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2024-08-19T04:54:13Z</dcterms:modified>
</cp:coreProperties>
</file>