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Lashmi Raja Gopal - SBI\"/>
    </mc:Choice>
  </mc:AlternateContent>
  <xr:revisionPtr revIDLastSave="0" documentId="13_ncr:1_{BA62B4DF-C1F3-4F0F-803F-A6E2B3A9472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72" i="4" l="1"/>
  <c r="W76" i="4"/>
  <c r="W60" i="4"/>
  <c r="W63" i="4" s="1"/>
  <c r="W64" i="4" s="1"/>
  <c r="W59" i="4"/>
  <c r="W58" i="4"/>
  <c r="W67" i="4" s="1"/>
  <c r="U15" i="13"/>
  <c r="W69" i="4" l="1"/>
  <c r="W65" i="4"/>
  <c r="W66" i="4" s="1"/>
  <c r="W61" i="4"/>
  <c r="F34" i="4"/>
  <c r="F31" i="4"/>
  <c r="W78" i="4" l="1"/>
  <c r="W74" i="4"/>
  <c r="W73" i="4"/>
  <c r="W31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<sst xmlns="http://schemas.openxmlformats.org/spreadsheetml/2006/main" count="76" uniqueCount="45">
  <si>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</si>
  <si>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</si>
  <si>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</si>
  <si>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</si>
  <si>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</si>
  <si>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</si>
  <si>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</si>
  <si>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</si>
  <si>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</si>
  <si>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</si>
  <si>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</si>
  <si>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</si>
  <si>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</si>
  <si>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</si>
  <si>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</si>
  <si>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</si>
  <si>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</si>
  <si>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</si>
  <si>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</si>
  <si>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</si>
  <si>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</si>
  <si>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</si>
  <si>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</si>
  <si>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</si>
  <si>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</si>
  <si>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</si>
  <si>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</si>
  <si>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</si>
  <si>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</si>
  <si>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</si>
  <si>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</si>
  <si>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</si>
  <si>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</si>
  <si>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</si>
  <si>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</si>
  <si>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</si>
  <si>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</si>
  <si>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</si>
  <si>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</si>
  <si>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Panvel ) - Lashmi Raja Gopal</t>
  </si>
  <si>
    <t>Approx</t>
  </si>
  <si>
    <t>Agree CA</t>
  </si>
  <si>
    <t>Flat No. 301</t>
  </si>
  <si>
    <t>Flat No. 403</t>
  </si>
  <si>
    <t>State Bank of India ( RASMECCC Panvel ) -Anil D Sardar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</si>
</sst>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40</xdr:row>
      <xdr:rowOff>115316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B81546-E570-4898-BABC-9DF367141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2781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115507</xdr:colOff>
      <xdr:row>51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F8278B-27B3-40CE-B196-B5487E0F2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49907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163139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458055-CCC9-4E0E-8B32-2AC15BA56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97539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105981</xdr:colOff>
      <xdr:row>48</xdr:row>
      <xdr:rowOff>105993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AD2CA3-1BAC-4BDE-BB02-BE84EB248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0381" cy="8726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105981</xdr:colOff>
      <xdr:row>52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F30D55-401F-4AFD-8E1D-37943B6FA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40381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78"/>
  <sheetViews>
    <sheetView tabSelected="1" topLeftCell="A23" zoomScaleNormal="100" workbookViewId="0">
      <selection activeCell="V47" sqref="V4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35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620</v>
      </c>
      <c r="C3" s="4">
        <f>B3*1.2</f>
        <v>744</v>
      </c>
      <c r="D3" s="4">
        <f t="shared" ref="D3:D14" si="2">C3*1.2</f>
        <v>892.8</v>
      </c>
      <c r="E3" s="5">
        <f t="shared" ref="E3:E14" si="3">R3</f>
        <v>3350000</v>
      </c>
      <c r="F3" s="9">
        <f t="shared" ref="F3:F14" si="4">ROUND((E3/B3),0)</f>
        <v>5403</v>
      </c>
      <c r="G3" s="9">
        <f t="shared" ref="G3:G14" si="5">ROUND((E3/C3),0)</f>
        <v>4503</v>
      </c>
      <c r="H3" s="9">
        <f t="shared" ref="H3:H14" si="6">ROUND((E3/D3),0)</f>
        <v>3752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620</v>
      </c>
      <c r="R3" s="2">
        <v>3350000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36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2">N16</f>
        <v>0</v>
      </c>
      <c r="B16" s="4">
        <f t="shared" ref="B16:B28" si="33">Q16</f>
        <v>557.5</v>
      </c>
      <c r="C16" s="4">
        <f>B16*1.2</f>
        <v>669</v>
      </c>
      <c r="D16" s="4">
        <f t="shared" ref="D16:D28" si="34">C16*1.2</f>
        <v>802.8</v>
      </c>
      <c r="E16" s="5">
        <f t="shared" ref="E16:E28" si="35">R16</f>
        <v>2250000</v>
      </c>
      <c r="F16" s="9">
        <f t="shared" ref="F16:F28" si="36">ROUND((E16/B16),0)</f>
        <v>4036</v>
      </c>
      <c r="G16" s="9">
        <f t="shared" ref="G16:G28" si="37">ROUND((E16/C16),0)</f>
        <v>3363</v>
      </c>
      <c r="H16" s="9">
        <f t="shared" ref="H16:H28" si="38">ROUND((E16/D16),0)</f>
        <v>2803</v>
      </c>
      <c r="I16" s="4" t="e">
        <f>#REF!</f>
        <v>#REF!</v>
      </c>
      <c r="J16" s="4">
        <f t="shared" ref="J16:J28" si="39">S16</f>
        <v>0</v>
      </c>
      <c r="O16">
        <v>0</v>
      </c>
      <c r="P16">
        <v>669</v>
      </c>
      <c r="Q16">
        <f t="shared" ref="P16:Q28" si="40">P16/1.2</f>
        <v>557.5</v>
      </c>
      <c r="R16" s="2">
        <v>2250000</v>
      </c>
    </row>
    <row r="17" spans="1:24" x14ac:dyDescent="0.25">
      <c r="A17" s="4">
        <f t="shared" si="32"/>
        <v>0</v>
      </c>
      <c r="B17" s="4">
        <f t="shared" si="33"/>
        <v>541.66666666666674</v>
      </c>
      <c r="C17" s="4">
        <f t="shared" ref="C17:C28" si="41">B17*1.2</f>
        <v>650.00000000000011</v>
      </c>
      <c r="D17" s="4">
        <f t="shared" si="34"/>
        <v>780.00000000000011</v>
      </c>
      <c r="E17" s="5">
        <f t="shared" si="35"/>
        <v>2500000</v>
      </c>
      <c r="F17" s="9">
        <f t="shared" si="36"/>
        <v>4615</v>
      </c>
      <c r="G17" s="9">
        <f t="shared" si="37"/>
        <v>3846</v>
      </c>
      <c r="H17" s="9">
        <f t="shared" si="38"/>
        <v>3205</v>
      </c>
      <c r="I17" s="4" t="e">
        <f>#REF!</f>
        <v>#REF!</v>
      </c>
      <c r="J17" s="4">
        <f t="shared" si="39"/>
        <v>0</v>
      </c>
      <c r="O17">
        <v>0</v>
      </c>
      <c r="P17">
        <v>650</v>
      </c>
      <c r="Q17">
        <f t="shared" si="40"/>
        <v>541.66666666666674</v>
      </c>
      <c r="R17" s="2">
        <v>2500000</v>
      </c>
    </row>
    <row r="18" spans="1:24" x14ac:dyDescent="0.25">
      <c r="A18" s="4">
        <f t="shared" si="32"/>
        <v>0</v>
      </c>
      <c r="B18" s="4">
        <f t="shared" si="33"/>
        <v>540</v>
      </c>
      <c r="C18" s="4">
        <f t="shared" si="41"/>
        <v>648</v>
      </c>
      <c r="D18" s="4">
        <f t="shared" si="34"/>
        <v>777.6</v>
      </c>
      <c r="E18" s="5">
        <f t="shared" si="35"/>
        <v>4000000</v>
      </c>
      <c r="F18" s="9">
        <f t="shared" si="36"/>
        <v>7407</v>
      </c>
      <c r="G18" s="9">
        <f t="shared" si="37"/>
        <v>6173</v>
      </c>
      <c r="H18" s="9">
        <f t="shared" si="38"/>
        <v>5144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540</v>
      </c>
      <c r="R18" s="2">
        <v>4000000</v>
      </c>
    </row>
    <row r="19" spans="1:24" x14ac:dyDescent="0.25">
      <c r="A19" s="4">
        <f t="shared" si="32"/>
        <v>0</v>
      </c>
      <c r="B19" s="4">
        <f t="shared" si="33"/>
        <v>512.5</v>
      </c>
      <c r="C19" s="4">
        <f t="shared" si="41"/>
        <v>615</v>
      </c>
      <c r="D19" s="4">
        <f t="shared" si="34"/>
        <v>738</v>
      </c>
      <c r="E19" s="5">
        <f t="shared" si="35"/>
        <v>2600000</v>
      </c>
      <c r="F19" s="9">
        <f t="shared" si="36"/>
        <v>5073</v>
      </c>
      <c r="G19" s="9">
        <f t="shared" si="37"/>
        <v>4228</v>
      </c>
      <c r="H19" s="9">
        <f t="shared" si="38"/>
        <v>3523</v>
      </c>
      <c r="I19" s="4" t="e">
        <f>#REF!</f>
        <v>#REF!</v>
      </c>
      <c r="J19" s="4">
        <f t="shared" si="39"/>
        <v>0</v>
      </c>
      <c r="O19">
        <v>0</v>
      </c>
      <c r="P19">
        <v>615</v>
      </c>
      <c r="Q19">
        <f t="shared" si="40"/>
        <v>512.5</v>
      </c>
      <c r="R19" s="2">
        <v>2600000</v>
      </c>
    </row>
    <row r="20" spans="1:24" x14ac:dyDescent="0.25">
      <c r="A20" s="4">
        <f t="shared" si="32"/>
        <v>0</v>
      </c>
      <c r="B20" s="4">
        <f t="shared" si="33"/>
        <v>541.66666666666674</v>
      </c>
      <c r="C20" s="4">
        <f t="shared" si="41"/>
        <v>650.00000000000011</v>
      </c>
      <c r="D20" s="4">
        <f t="shared" si="34"/>
        <v>780.00000000000011</v>
      </c>
      <c r="E20" s="5">
        <f t="shared" si="35"/>
        <v>2800000</v>
      </c>
      <c r="F20" s="9">
        <f t="shared" si="36"/>
        <v>5169</v>
      </c>
      <c r="G20" s="9">
        <f t="shared" si="37"/>
        <v>4308</v>
      </c>
      <c r="H20" s="9">
        <f t="shared" si="38"/>
        <v>3590</v>
      </c>
      <c r="I20" s="4" t="e">
        <f>#REF!</f>
        <v>#REF!</v>
      </c>
      <c r="J20" s="4">
        <f t="shared" si="39"/>
        <v>0</v>
      </c>
      <c r="O20">
        <v>0</v>
      </c>
      <c r="P20">
        <v>650</v>
      </c>
      <c r="Q20">
        <f t="shared" si="40"/>
        <v>541.66666666666674</v>
      </c>
      <c r="R20" s="2">
        <v>2800000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  <c r="W27" t="s">
        <v>42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4800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C31" t="s">
        <v>42</v>
      </c>
      <c r="D31" t="s">
        <v>41</v>
      </c>
      <c r="E31">
        <v>55.28</v>
      </c>
      <c r="F31" s="7">
        <f>E31*10.764</f>
        <v>595.03391999999997</v>
      </c>
      <c r="S31" s="10"/>
      <c r="T31" s="10"/>
      <c r="U31" s="17" t="s">
        <v>15</v>
      </c>
      <c r="V31" s="18"/>
      <c r="W31" s="19">
        <f>W29-W30</f>
        <v>2300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3:25" ht="15.75" x14ac:dyDescent="0.25">
      <c r="S33" s="10"/>
      <c r="T33" s="10"/>
      <c r="U33" s="17" t="s">
        <v>17</v>
      </c>
      <c r="V33" s="23"/>
      <c r="W33" s="24">
        <f>X33-X34</f>
        <v>19</v>
      </c>
      <c r="X33" s="25">
        <v>2024</v>
      </c>
    </row>
    <row r="34" spans="3:25" ht="15.75" x14ac:dyDescent="0.25">
      <c r="C34" t="s">
        <v>43</v>
      </c>
      <c r="D34" t="s">
        <v>41</v>
      </c>
      <c r="E34">
        <v>59.35</v>
      </c>
      <c r="F34" s="7">
        <f>E34*10.764</f>
        <v>638.84339999999997</v>
      </c>
      <c r="S34" s="10"/>
      <c r="T34" s="10"/>
      <c r="U34" s="17" t="s">
        <v>18</v>
      </c>
      <c r="V34" s="23"/>
      <c r="W34" s="24">
        <f>W35-W33</f>
        <v>41</v>
      </c>
      <c r="X34" s="41">
        <v>2005</v>
      </c>
      <c r="Y34" t="s">
        <v>40</v>
      </c>
    </row>
    <row r="35" spans="3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3:25" ht="39" customHeight="1" x14ac:dyDescent="0.25">
      <c r="P36" s="43" t="s">
        <v>39</v>
      </c>
      <c r="Q36" s="43"/>
      <c r="R36" s="43"/>
      <c r="S36" s="43"/>
      <c r="T36" s="44"/>
      <c r="U36" s="21" t="s">
        <v>20</v>
      </c>
      <c r="V36" s="23"/>
      <c r="W36" s="24">
        <f>90*W33/W35</f>
        <v>28.5</v>
      </c>
      <c r="X36" s="24"/>
    </row>
    <row r="37" spans="3:25" ht="15.75" x14ac:dyDescent="0.25">
      <c r="U37" s="17"/>
      <c r="V37" s="26"/>
      <c r="W37" s="27">
        <f>W36%</f>
        <v>0.28499999999999998</v>
      </c>
      <c r="X37" s="27"/>
    </row>
    <row r="38" spans="3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712.49999999999989</v>
      </c>
      <c r="X38" s="22"/>
    </row>
    <row r="39" spans="3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1787.5</v>
      </c>
      <c r="X39" s="22"/>
    </row>
    <row r="40" spans="3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2300</v>
      </c>
      <c r="X40" s="22"/>
    </row>
    <row r="41" spans="3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3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4087.5</v>
      </c>
      <c r="X42" s="22"/>
    </row>
    <row r="43" spans="3:25" ht="15.75" x14ac:dyDescent="0.25">
      <c r="S43" s="10"/>
      <c r="T43" s="10"/>
      <c r="U43" s="23"/>
      <c r="V43" s="23"/>
      <c r="W43" s="24"/>
      <c r="X43" s="24"/>
    </row>
    <row r="44" spans="3:25" ht="15.75" x14ac:dyDescent="0.25">
      <c r="S44" s="10"/>
      <c r="T44" s="10"/>
      <c r="U44" s="28" t="s">
        <v>37</v>
      </c>
      <c r="V44" s="30"/>
      <c r="W44" s="25">
        <v>595</v>
      </c>
      <c r="X44" s="24"/>
    </row>
    <row r="45" spans="3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2432062.5</v>
      </c>
      <c r="X45" s="33"/>
    </row>
    <row r="46" spans="3:25" ht="15.75" x14ac:dyDescent="0.25">
      <c r="S46" s="11"/>
      <c r="T46" s="10"/>
      <c r="U46" s="17" t="s">
        <v>24</v>
      </c>
      <c r="V46" s="23"/>
      <c r="W46" s="34">
        <f>W45*0.98</f>
        <v>2383421.25</v>
      </c>
      <c r="X46" s="35"/>
    </row>
    <row r="47" spans="3:25" ht="15.75" x14ac:dyDescent="0.25">
      <c r="S47" s="10"/>
      <c r="T47" s="10"/>
      <c r="U47" s="17" t="s">
        <v>25</v>
      </c>
      <c r="V47" s="23"/>
      <c r="W47" s="34">
        <f>W45*0.8</f>
        <v>1945650</v>
      </c>
      <c r="X47" s="34"/>
    </row>
    <row r="48" spans="3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16:25" ht="15.75" x14ac:dyDescent="0.25">
      <c r="U49" s="37" t="s">
        <v>26</v>
      </c>
      <c r="V49" s="38"/>
      <c r="W49" s="39">
        <f>W30*W44</f>
        <v>1487500</v>
      </c>
      <c r="X49" s="39"/>
    </row>
    <row r="50" spans="16:25" ht="15.75" x14ac:dyDescent="0.25">
      <c r="P50" t="s">
        <v>44</v>
      </c>
      <c r="U50" s="17" t="s">
        <v>27</v>
      </c>
      <c r="V50" s="23"/>
      <c r="W50" s="36"/>
      <c r="X50" s="36"/>
    </row>
    <row r="51" spans="16:25" ht="15.75" x14ac:dyDescent="0.25">
      <c r="U51" s="40" t="s">
        <v>28</v>
      </c>
      <c r="V51" s="36"/>
      <c r="W51" s="34">
        <f>W45*0.025/12</f>
        <v>5066.796875</v>
      </c>
      <c r="X51" s="34"/>
    </row>
    <row r="54" spans="16:25" x14ac:dyDescent="0.25">
      <c r="W54" t="s">
        <v>43</v>
      </c>
    </row>
    <row r="56" spans="16:25" ht="15.75" x14ac:dyDescent="0.25">
      <c r="U56" s="17" t="s">
        <v>13</v>
      </c>
      <c r="V56" s="18"/>
      <c r="W56" s="19">
        <v>4800</v>
      </c>
      <c r="X56" s="20" t="s">
        <v>38</v>
      </c>
    </row>
    <row r="57" spans="16:25" ht="31.5" x14ac:dyDescent="0.25">
      <c r="U57" s="21" t="s">
        <v>14</v>
      </c>
      <c r="V57" s="18"/>
      <c r="W57" s="19">
        <v>2500</v>
      </c>
      <c r="X57" s="22"/>
    </row>
    <row r="58" spans="16:25" ht="15.75" x14ac:dyDescent="0.25">
      <c r="U58" s="17" t="s">
        <v>15</v>
      </c>
      <c r="V58" s="18"/>
      <c r="W58" s="19">
        <f>W56-W57</f>
        <v>2300</v>
      </c>
      <c r="X58" s="22"/>
    </row>
    <row r="59" spans="16:25" ht="15.75" x14ac:dyDescent="0.25">
      <c r="U59" s="17" t="s">
        <v>16</v>
      </c>
      <c r="V59" s="18"/>
      <c r="W59" s="19">
        <f>W57</f>
        <v>2500</v>
      </c>
      <c r="X59" s="22"/>
    </row>
    <row r="60" spans="16:25" ht="15.75" x14ac:dyDescent="0.25">
      <c r="U60" s="17" t="s">
        <v>17</v>
      </c>
      <c r="V60" s="23"/>
      <c r="W60" s="24">
        <f>X60-X61</f>
        <v>19</v>
      </c>
      <c r="X60" s="25">
        <v>2024</v>
      </c>
    </row>
    <row r="61" spans="16:25" ht="15.75" x14ac:dyDescent="0.25">
      <c r="U61" s="17" t="s">
        <v>18</v>
      </c>
      <c r="V61" s="23"/>
      <c r="W61" s="24">
        <f>W62-W60</f>
        <v>41</v>
      </c>
      <c r="X61" s="41">
        <v>2005</v>
      </c>
      <c r="Y61" t="s">
        <v>40</v>
      </c>
    </row>
    <row r="62" spans="16:25" ht="15.75" x14ac:dyDescent="0.25">
      <c r="U62" s="17" t="s">
        <v>19</v>
      </c>
      <c r="V62" s="23"/>
      <c r="W62" s="24">
        <v>60</v>
      </c>
      <c r="X62" s="24"/>
    </row>
    <row r="63" spans="16:25" ht="31.5" x14ac:dyDescent="0.25">
      <c r="U63" s="21" t="s">
        <v>20</v>
      </c>
      <c r="V63" s="23"/>
      <c r="W63" s="24">
        <f>90*W60/W62</f>
        <v>28.5</v>
      </c>
      <c r="X63" s="24"/>
    </row>
    <row r="64" spans="16:25" ht="15.75" x14ac:dyDescent="0.25">
      <c r="U64" s="17"/>
      <c r="V64" s="26"/>
      <c r="W64" s="27">
        <f>W63%</f>
        <v>0.28499999999999998</v>
      </c>
      <c r="X64" s="27"/>
    </row>
    <row r="65" spans="21:24" ht="15.75" x14ac:dyDescent="0.25">
      <c r="U65" s="17" t="s">
        <v>21</v>
      </c>
      <c r="V65" s="18"/>
      <c r="W65" s="19">
        <f>W59*W64</f>
        <v>712.49999999999989</v>
      </c>
      <c r="X65" s="22"/>
    </row>
    <row r="66" spans="21:24" ht="15.75" x14ac:dyDescent="0.25">
      <c r="U66" s="17" t="s">
        <v>22</v>
      </c>
      <c r="V66" s="18"/>
      <c r="W66" s="19">
        <f>W59-W65</f>
        <v>1787.5</v>
      </c>
      <c r="X66" s="22"/>
    </row>
    <row r="67" spans="21:24" ht="15.75" x14ac:dyDescent="0.25">
      <c r="U67" s="17" t="s">
        <v>15</v>
      </c>
      <c r="V67" s="18"/>
      <c r="W67" s="19">
        <f>W58</f>
        <v>2300</v>
      </c>
      <c r="X67" s="22"/>
    </row>
    <row r="68" spans="21:24" ht="15.75" x14ac:dyDescent="0.25">
      <c r="U68" s="23"/>
      <c r="V68" s="18"/>
      <c r="W68" s="19"/>
      <c r="X68" s="22"/>
    </row>
    <row r="69" spans="21:24" ht="15.75" x14ac:dyDescent="0.25">
      <c r="U69" s="28" t="s">
        <v>23</v>
      </c>
      <c r="V69" s="29"/>
      <c r="W69" s="20">
        <f>W67+W66</f>
        <v>4087.5</v>
      </c>
      <c r="X69" s="22"/>
    </row>
    <row r="70" spans="21:24" ht="15.75" x14ac:dyDescent="0.25">
      <c r="U70" s="23"/>
      <c r="V70" s="23"/>
      <c r="W70" s="24"/>
      <c r="X70" s="24"/>
    </row>
    <row r="71" spans="21:24" ht="15.75" x14ac:dyDescent="0.25">
      <c r="U71" s="28" t="s">
        <v>37</v>
      </c>
      <c r="V71" s="30"/>
      <c r="W71" s="25">
        <v>639</v>
      </c>
      <c r="X71" s="24"/>
    </row>
    <row r="72" spans="21:24" ht="15.75" x14ac:dyDescent="0.25">
      <c r="U72" s="17" t="s">
        <v>33</v>
      </c>
      <c r="V72" s="31"/>
      <c r="W72" s="32">
        <f>W69*W71+X73</f>
        <v>2611912.5</v>
      </c>
      <c r="X72" s="33"/>
    </row>
    <row r="73" spans="21:24" ht="15.75" x14ac:dyDescent="0.25">
      <c r="U73" s="17" t="s">
        <v>24</v>
      </c>
      <c r="V73" s="23"/>
      <c r="W73" s="34">
        <f>W72*0.98</f>
        <v>2559674.25</v>
      </c>
      <c r="X73" s="35"/>
    </row>
    <row r="74" spans="21:24" ht="15.75" x14ac:dyDescent="0.25">
      <c r="U74" s="17" t="s">
        <v>25</v>
      </c>
      <c r="V74" s="23"/>
      <c r="W74" s="34">
        <f>W72*0.8</f>
        <v>2089530</v>
      </c>
      <c r="X74" s="34"/>
    </row>
    <row r="75" spans="21:24" ht="15.75" x14ac:dyDescent="0.25">
      <c r="U75" s="17"/>
      <c r="V75" s="23"/>
      <c r="W75" s="36"/>
      <c r="X75" s="24"/>
    </row>
    <row r="76" spans="21:24" ht="15.75" x14ac:dyDescent="0.25">
      <c r="U76" s="37" t="s">
        <v>26</v>
      </c>
      <c r="V76" s="38"/>
      <c r="W76" s="39">
        <f>W57*W71</f>
        <v>1597500</v>
      </c>
      <c r="X76" s="39"/>
    </row>
    <row r="77" spans="21:24" ht="15.75" x14ac:dyDescent="0.25">
      <c r="U77" s="17" t="s">
        <v>27</v>
      </c>
      <c r="V77" s="23"/>
      <c r="W77" s="36"/>
      <c r="X77" s="36"/>
    </row>
    <row r="78" spans="21:24" ht="15.75" x14ac:dyDescent="0.25">
      <c r="U78" s="40" t="s">
        <v>28</v>
      </c>
      <c r="V78" s="36"/>
      <c r="W78" s="34">
        <f>W72*0.025/12</f>
        <v>5441.484375</v>
      </c>
      <c r="X78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5:U44"/>
  <sheetViews>
    <sheetView zoomScaleNormal="100" workbookViewId="0">
      <selection activeCell="U16" sqref="U16"/>
    </sheetView>
  </sheetViews>
  <sheetFormatPr defaultRowHeight="15" x14ac:dyDescent="0.25"/>
  <sheetData>
    <row r="15" spans="20:21" x14ac:dyDescent="0.25">
      <c r="T15">
        <v>57.62</v>
      </c>
      <c r="U15">
        <f>T15*10.764</f>
        <v>620.22167999999988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5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S13" sqref="S1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T12" sqref="T1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>
      <selection activeCell="S21" sqref="S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2024-08-10T10:34:19Z</dcterms:modified>
</cp:coreProperties>
</file>