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Vanita Bankar\"/>
    </mc:Choice>
  </mc:AlternateContent>
  <bookViews>
    <workbookView xWindow="0" yWindow="0" windowWidth="2370" windowHeight="0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Mesurment" sheetId="4" r:id="rId6"/>
  </sheets>
  <calcPr calcId="152511"/>
</workbook>
</file>

<file path=xl/calcChain.xml><?xml version="1.0" encoding="utf-8"?>
<calcChain xmlns="http://schemas.openxmlformats.org/spreadsheetml/2006/main">
  <c r="C57" i="1" l="1"/>
  <c r="E61" i="1" l="1"/>
  <c r="I26" i="2" l="1"/>
  <c r="I25" i="2"/>
  <c r="F23" i="6"/>
  <c r="E23" i="6"/>
  <c r="D27" i="5"/>
  <c r="C4" i="1" l="1"/>
  <c r="K24" i="4"/>
  <c r="F28" i="4"/>
  <c r="J18" i="4"/>
  <c r="I18" i="4"/>
  <c r="F23" i="4"/>
  <c r="F17" i="4"/>
  <c r="F16" i="4"/>
  <c r="F9" i="4"/>
  <c r="F12" i="4"/>
  <c r="F13" i="4"/>
  <c r="F14" i="4"/>
  <c r="F15" i="4"/>
  <c r="F11" i="4"/>
  <c r="F5" i="4"/>
  <c r="F6" i="4"/>
  <c r="F7" i="4"/>
  <c r="F8" i="4"/>
  <c r="F4" i="4"/>
  <c r="F20" i="4"/>
  <c r="C23" i="2"/>
  <c r="D26" i="3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4" i="1"/>
  <c r="C55" i="1" s="1"/>
  <c r="C56" i="1" s="1"/>
  <c r="C47" i="1" l="1"/>
  <c r="C48" i="1" s="1"/>
  <c r="C49" i="1" s="1"/>
  <c r="J33" i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<sst xmlns="http://schemas.openxmlformats.org/spreadsheetml/2006/main" count="33" uniqueCount="30">
  <si>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</si>
  <si>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</si>
  <si>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</si>
  <si>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</si>
  <si>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</si>
  <si>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</si>
  <si>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</si>
  <si>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</si>
  <si>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</si>
  <si>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</si>
  <si>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</si>
  <si>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</si>
  <si>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</si>
  <si>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</si>
  <si>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</si>
  <si>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</si>
  <si>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</si>
  <si>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</si>
  <si>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</si>
  <si>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</si>
  <si>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</si>
  <si>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</si>
  <si>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</si>
  <si>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</si>
  <si>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Actual Side</t>
  </si>
  <si>
    <t>Ground</t>
  </si>
  <si>
    <t xml:space="preserve">1st </t>
  </si>
  <si>
    <t>Terrace</t>
  </si>
  <si>
    <t>Oppen Space</t>
  </si>
  <si>
    <t>Porch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</si>
</sst>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 Black"/>
      <family val="2"/>
    </font>
    <font>
      <sz val="11"/>
      <color rgb="FFFFFF00"/>
      <name val="Calibri"/>
      <family val="2"/>
      <scheme val="minor"/>
    </font>
    <font>
      <sz val="11"/>
      <color rgb="FFFFFF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2" borderId="0" xfId="0" applyFont="1" applyFill="1"/>
    <xf numFmtId="0" fontId="0" fillId="3" borderId="0" xfId="0" applyFill="1"/>
    <xf numFmtId="0" fontId="13" fillId="2" borderId="0" xfId="0" applyFont="1" applyFill="1"/>
    <xf numFmtId="0" fontId="0" fillId="0" borderId="0" xfId="0" applyFill="1"/>
    <xf numFmtId="1" fontId="0" fillId="0" borderId="0" xfId="0" applyNumberFormat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85725</xdr:rowOff>
    </xdr:from>
    <xdr:to>
      <xdr:col>10</xdr:col>
      <xdr:colOff>19050</xdr:colOff>
      <xdr:row>22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5725"/>
          <a:ext cx="5810250" cy="423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178368</xdr:colOff>
      <xdr:row>24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6883968" cy="4286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47625</xdr:rowOff>
    </xdr:from>
    <xdr:to>
      <xdr:col>11</xdr:col>
      <xdr:colOff>390525</xdr:colOff>
      <xdr:row>19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238125"/>
          <a:ext cx="6648450" cy="3533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H42" activePane="bottomRight" state="frozen"/>
      <selection pane="topRight" activeCell="D1" sqref="D1"/>
      <selection pane="bottomLeft" activeCell="A6" sqref="A6"/>
      <selection pane="bottomRight" activeCell="K57" sqref="K57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40</v>
      </c>
      <c r="E2" s="4"/>
      <c r="F2" s="4"/>
      <c r="G2" s="23"/>
      <c r="H2" s="1"/>
    </row>
    <row r="3" spans="1:15" x14ac:dyDescent="0.3">
      <c r="B3" s="22" t="s">
        <v>10</v>
      </c>
      <c r="C3" s="25">
        <v>45000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1800000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47.56</v>
      </c>
      <c r="D7" s="40">
        <v>2007</v>
      </c>
      <c r="E7" s="40">
        <v>2024</v>
      </c>
      <c r="F7" s="40">
        <v>60</v>
      </c>
      <c r="G7" s="58">
        <v>21500</v>
      </c>
      <c r="H7" s="67">
        <v>17</v>
      </c>
      <c r="I7" s="68">
        <f>IF(H7&gt;=5,90*H7/F7,0)</f>
        <v>25.5</v>
      </c>
      <c r="J7" s="69">
        <f t="shared" ref="J7:J12" si="0">G7/100*I7</f>
        <v>5482.5</v>
      </c>
      <c r="K7" s="69">
        <f>ROUND((G7-J7),0)</f>
        <v>16018</v>
      </c>
      <c r="L7" s="69">
        <f>ROUND((K7*C7),0)</f>
        <v>761816</v>
      </c>
      <c r="M7" s="69">
        <f>ROUND((C7*G7),0)</f>
        <v>1022540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761816</v>
      </c>
      <c r="M27" s="15">
        <f>SUM(M7:M26)</f>
        <v>1022540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2561816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1800000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761816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2561816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2433725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2049452.8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2049453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0.19999999995343387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2049453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L27*0.85</f>
        <v>647543.6</v>
      </c>
      <c r="D57" s="35"/>
      <c r="E57" s="31">
        <v>22.05</v>
      </c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>
        <v>8.7100000000000009</v>
      </c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>
        <v>11.74</v>
      </c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>
        <v>5.0599999999999996</v>
      </c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>
        <f>SUM(E57:E60)</f>
        <v>47.56</v>
      </c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I26"/>
  <sheetViews>
    <sheetView topLeftCell="A7" zoomScale="85" zoomScaleNormal="85" workbookViewId="0">
      <selection activeCell="F25" sqref="F25"/>
    </sheetView>
  </sheetViews>
  <sheetFormatPr defaultRowHeight="15" x14ac:dyDescent="0.25"/>
  <sheetData>
    <row r="21" spans="3:9" x14ac:dyDescent="0.25">
      <c r="C21">
        <v>2100000</v>
      </c>
    </row>
    <row r="22" spans="3:9" x14ac:dyDescent="0.25">
      <c r="C22">
        <v>702</v>
      </c>
    </row>
    <row r="23" spans="3:9" x14ac:dyDescent="0.25">
      <c r="C23">
        <f>C21/C22</f>
        <v>2991.4529914529912</v>
      </c>
    </row>
    <row r="25" spans="3:9" x14ac:dyDescent="0.25">
      <c r="H25">
        <v>3000</v>
      </c>
      <c r="I25">
        <f>H25*10.764</f>
        <v>32291.999999999996</v>
      </c>
    </row>
    <row r="26" spans="3:9" x14ac:dyDescent="0.25">
      <c r="H26">
        <v>4000</v>
      </c>
      <c r="I26">
        <f>H26*10.764</f>
        <v>43056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zoomScaleNormal="100" workbookViewId="0">
      <selection activeCell="E27" sqref="E27"/>
    </sheetView>
  </sheetViews>
  <sheetFormatPr defaultRowHeight="15" x14ac:dyDescent="0.25"/>
  <sheetData>
    <row r="24" spans="4:4" x14ac:dyDescent="0.25">
      <c r="D24">
        <v>1300000</v>
      </c>
    </row>
    <row r="25" spans="4:4" x14ac:dyDescent="0.25">
      <c r="D25">
        <v>630</v>
      </c>
    </row>
    <row r="26" spans="4:4" x14ac:dyDescent="0.25">
      <c r="D26">
        <f>D24/D25</f>
        <v>2063.4920634920636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D27"/>
  <sheetViews>
    <sheetView topLeftCell="A24" zoomScale="130" zoomScaleNormal="130" workbookViewId="0">
      <selection activeCell="F27" sqref="F27"/>
    </sheetView>
  </sheetViews>
  <sheetFormatPr defaultRowHeight="15" x14ac:dyDescent="0.25"/>
  <sheetData>
    <row r="26" spans="4:4" x14ac:dyDescent="0.25">
      <c r="D26">
        <v>5300000</v>
      </c>
    </row>
    <row r="27" spans="4:4" x14ac:dyDescent="0.25">
      <c r="D27">
        <f>D26/1353</f>
        <v>3917.2209903917219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F23"/>
  <sheetViews>
    <sheetView topLeftCell="A4" workbookViewId="0">
      <selection activeCell="C23" sqref="C23"/>
    </sheetView>
  </sheetViews>
  <sheetFormatPr defaultRowHeight="15" x14ac:dyDescent="0.25"/>
  <sheetData>
    <row r="22" spans="5:6" x14ac:dyDescent="0.25">
      <c r="E22">
        <v>7000000</v>
      </c>
    </row>
    <row r="23" spans="5:6" x14ac:dyDescent="0.25">
      <c r="E23">
        <f>E22/253</f>
        <v>27667.98418972332</v>
      </c>
      <c r="F23">
        <f>E23/10.764</f>
        <v>2570.4184494354627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opLeftCell="A10" workbookViewId="0">
      <selection activeCell="J27" sqref="J27"/>
    </sheetView>
  </sheetViews>
  <sheetFormatPr defaultRowHeight="15" x14ac:dyDescent="0.25"/>
  <sheetData>
    <row r="2" spans="2:7" ht="18.75" x14ac:dyDescent="0.4">
      <c r="B2" s="81" t="s">
        <v>24</v>
      </c>
      <c r="C2" s="81"/>
    </row>
    <row r="3" spans="2:7" ht="18.75" x14ac:dyDescent="0.4">
      <c r="D3" s="80"/>
    </row>
    <row r="4" spans="2:7" x14ac:dyDescent="0.25">
      <c r="B4" s="82" t="s">
        <v>25</v>
      </c>
      <c r="D4">
        <v>10.199999999999999</v>
      </c>
      <c r="E4" s="83">
        <v>15.7</v>
      </c>
      <c r="F4">
        <f>E4*D4</f>
        <v>160.13999999999999</v>
      </c>
    </row>
    <row r="5" spans="2:7" x14ac:dyDescent="0.25">
      <c r="D5">
        <v>10.199999999999999</v>
      </c>
      <c r="E5">
        <v>10.199999999999999</v>
      </c>
      <c r="F5">
        <f t="shared" ref="F5:F8" si="0">E5*D5</f>
        <v>104.03999999999999</v>
      </c>
    </row>
    <row r="6" spans="2:7" x14ac:dyDescent="0.25">
      <c r="D6">
        <v>4.2</v>
      </c>
      <c r="E6">
        <v>4.3</v>
      </c>
      <c r="F6">
        <f t="shared" si="0"/>
        <v>18.059999999999999</v>
      </c>
      <c r="G6" s="84"/>
    </row>
    <row r="7" spans="2:7" x14ac:dyDescent="0.25">
      <c r="D7">
        <v>7.3</v>
      </c>
      <c r="E7">
        <v>4.2</v>
      </c>
      <c r="F7">
        <f t="shared" si="0"/>
        <v>30.66</v>
      </c>
    </row>
    <row r="8" spans="2:7" x14ac:dyDescent="0.25">
      <c r="D8">
        <v>6.4</v>
      </c>
      <c r="E8">
        <v>3.2</v>
      </c>
      <c r="F8">
        <f t="shared" si="0"/>
        <v>20.480000000000004</v>
      </c>
    </row>
    <row r="9" spans="2:7" x14ac:dyDescent="0.25">
      <c r="F9" s="86">
        <f>SUM(F4:F8)</f>
        <v>333.38</v>
      </c>
    </row>
    <row r="11" spans="2:7" x14ac:dyDescent="0.25">
      <c r="B11" s="82" t="s">
        <v>26</v>
      </c>
      <c r="D11">
        <v>12.3</v>
      </c>
      <c r="E11">
        <v>10.199999999999999</v>
      </c>
      <c r="F11">
        <f>E11*D11</f>
        <v>125.46</v>
      </c>
    </row>
    <row r="12" spans="2:7" x14ac:dyDescent="0.25">
      <c r="D12">
        <v>12.4</v>
      </c>
      <c r="E12">
        <v>10.199999999999999</v>
      </c>
      <c r="F12">
        <f t="shared" ref="F12:F15" si="1">E12*D12</f>
        <v>126.47999999999999</v>
      </c>
    </row>
    <row r="13" spans="2:7" x14ac:dyDescent="0.25">
      <c r="D13">
        <v>6.4</v>
      </c>
      <c r="E13">
        <v>4.2</v>
      </c>
      <c r="F13">
        <f t="shared" si="1"/>
        <v>26.880000000000003</v>
      </c>
    </row>
    <row r="14" spans="2:7" x14ac:dyDescent="0.25">
      <c r="D14">
        <v>3.2</v>
      </c>
      <c r="E14">
        <v>6.4</v>
      </c>
      <c r="F14">
        <f t="shared" si="1"/>
        <v>20.480000000000004</v>
      </c>
    </row>
    <row r="15" spans="2:7" x14ac:dyDescent="0.25">
      <c r="D15">
        <v>3.2</v>
      </c>
      <c r="E15">
        <v>10.199999999999999</v>
      </c>
      <c r="F15">
        <f t="shared" si="1"/>
        <v>32.64</v>
      </c>
    </row>
    <row r="16" spans="2:7" x14ac:dyDescent="0.25">
      <c r="B16" s="82" t="s">
        <v>28</v>
      </c>
      <c r="F16" s="85">
        <f>SUM(F11:F15)</f>
        <v>331.94</v>
      </c>
    </row>
    <row r="17" spans="2:11" x14ac:dyDescent="0.25">
      <c r="D17">
        <v>10.199999999999999</v>
      </c>
      <c r="E17">
        <v>4.5999999999999996</v>
      </c>
      <c r="F17" s="85">
        <f>E17*D17</f>
        <v>46.919999999999995</v>
      </c>
    </row>
    <row r="18" spans="2:11" x14ac:dyDescent="0.25">
      <c r="I18" s="85">
        <f>F9+F16</f>
        <v>665.31999999999994</v>
      </c>
      <c r="J18">
        <f>I18*1.35</f>
        <v>898.18200000000002</v>
      </c>
    </row>
    <row r="20" spans="2:11" x14ac:dyDescent="0.25">
      <c r="F20" s="82">
        <f>SUM(F17:F19)</f>
        <v>46.919999999999995</v>
      </c>
    </row>
    <row r="22" spans="2:11" x14ac:dyDescent="0.25">
      <c r="B22" s="82" t="s">
        <v>29</v>
      </c>
      <c r="C22" s="82"/>
      <c r="F22" s="82"/>
    </row>
    <row r="23" spans="2:11" x14ac:dyDescent="0.25">
      <c r="D23">
        <v>9.1999999999999993</v>
      </c>
      <c r="E23">
        <v>10.3</v>
      </c>
      <c r="F23">
        <f>E23*D23</f>
        <v>94.76</v>
      </c>
    </row>
    <row r="24" spans="2:11" x14ac:dyDescent="0.25">
      <c r="I24">
        <v>2023</v>
      </c>
      <c r="J24">
        <v>2015</v>
      </c>
      <c r="K24">
        <f>I24-J24</f>
        <v>8</v>
      </c>
    </row>
    <row r="28" spans="2:11" x14ac:dyDescent="0.25">
      <c r="B28" t="s">
        <v>27</v>
      </c>
      <c r="D28">
        <v>10.199999999999999</v>
      </c>
      <c r="E28">
        <v>7.4</v>
      </c>
      <c r="F28">
        <f>E28*D28</f>
        <v>75.48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Listing1</vt:lpstr>
      <vt:lpstr>Listing2</vt:lpstr>
      <vt:lpstr>Listing3</vt:lpstr>
      <vt:lpstr>Listing4</vt:lpstr>
      <vt:lpstr>Mesurment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2024-08-08T09:53:11Z</dcterms:modified>
</cp:coreProperties>
</file>