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9EBBDD47-6112-48C4-93B1-FB7B0963B337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8" i="1" l="1"/>
  <c r="H38" i="1"/>
  <c r="G12" i="1"/>
  <c r="F12" i="1"/>
  <c r="B20" i="1" l="1"/>
  <c r="E6" i="1"/>
  <c r="G6" i="1"/>
  <c r="F6" i="1" l="1"/>
  <c r="A35" i="1"/>
  <c r="F41" i="1" l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B15" i="1" s="1"/>
  <c r="C37" i="1"/>
  <c r="C36" i="1"/>
  <c r="C35" i="1"/>
  <c r="B17" i="1" l="1"/>
  <c r="D16" i="1" s="1"/>
  <c r="I36" i="1"/>
  <c r="I31" i="1"/>
  <c r="B18" i="1" l="1"/>
  <c r="B19" i="1"/>
  <c r="B21" i="1"/>
  <c r="I30" i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F36" i="1"/>
  <c r="G37" i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<sst xmlns="http://schemas.openxmlformats.org/spreadsheetml/2006/main" count="31" uniqueCount="29">
  <si>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</si>
  <si>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</si>
  <si>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</si>
  <si>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</si>
  <si>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</si>
  <si>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</si>
  <si>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</si>
  <si>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</si>
  <si>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</si>
  <si>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</si>
  <si>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</si>
  <si>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</si>
  <si>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</si>
  <si>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</si>
  <si>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</si>
  <si>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</si>
  <si>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</si>
  <si>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</si>
  <si>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</si>
  <si>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</si>
  <si>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</si>
  <si>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</si>
  <si>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</si>
  <si>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</si>
  <si>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</t>
  </si>
  <si>
    <t>RV</t>
  </si>
  <si>
    <t>DV</t>
  </si>
  <si>
    <t>FB</t>
  </si>
  <si>
    <t>Apeksha Imperial, Naigaon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</si>
</sst>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33333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15" fillId="0" borderId="0" xfId="0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10</xdr:col>
      <xdr:colOff>323851</xdr:colOff>
      <xdr:row>24</xdr:row>
      <xdr:rowOff>170857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8E0CEF-3155-4B7D-99FC-B7E855B5F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6419850" cy="474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246552</xdr:colOff>
      <xdr:row>44</xdr:row>
      <xdr:rowOff>8476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17C579-7C3B-4AA9-8FFE-2175AA552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0952" cy="83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37</xdr:col>
      <xdr:colOff>535261</xdr:colOff>
      <xdr:row>47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D42FA9-5CCD-4BB2-B41A-936816125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190500"/>
          <a:ext cx="13336861" cy="88975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246552</xdr:colOff>
      <xdr:row>44</xdr:row>
      <xdr:rowOff>113238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BE1B8F-367F-4684-8CC2-6F72719BD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0952" cy="8495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15</xdr:col>
      <xdr:colOff>266701</xdr:colOff>
      <xdr:row>37</xdr:row>
      <xdr:rowOff>67749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1B542A-6E39-4BFB-B932-50658037BB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9733" r="137" b="14739"/>
        <a:stretch/>
      </xdr:blipFill>
      <xdr:spPr>
        <a:xfrm>
          <a:off x="1" y="0"/>
          <a:ext cx="9410700" cy="71162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E32" sqref="E32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6100</v>
      </c>
      <c r="C3" s="17"/>
      <c r="D3" s="10"/>
      <c r="E3">
        <v>2018</v>
      </c>
      <c r="F3" s="3">
        <v>2024</v>
      </c>
      <c r="G3" s="4">
        <f>F3-E3</f>
        <v>6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3600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/>
      <c r="E6">
        <f>39*10.764</f>
        <v>419.79599999999999</v>
      </c>
      <c r="F6" s="3">
        <f>E6*1.2</f>
        <v>503.75519999999995</v>
      </c>
      <c r="G6" s="14">
        <f>46.8*10.764</f>
        <v>503.75519999999995</v>
      </c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6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54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9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0.09</v>
      </c>
      <c r="C11" s="37"/>
      <c r="D11" s="43"/>
      <c r="E11" t="s">
        <v>24</v>
      </c>
      <c r="F11" t="s">
        <v>27</v>
      </c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225</v>
      </c>
      <c r="C12" s="21"/>
      <c r="D12" s="44"/>
      <c r="E12">
        <v>383</v>
      </c>
      <c r="F12">
        <f>18+15+18</f>
        <v>51</v>
      </c>
      <c r="G12" s="13">
        <f>F12+E12</f>
        <v>434</v>
      </c>
      <c r="H12" s="31"/>
      <c r="I12" s="38"/>
      <c r="J12" s="38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2275</v>
      </c>
      <c r="C13" s="21"/>
      <c r="D13" s="44"/>
      <c r="G13" s="13"/>
      <c r="H13" s="31"/>
      <c r="I13" s="38"/>
      <c r="J13" s="38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3600</v>
      </c>
      <c r="C14" s="17"/>
      <c r="D14" s="10"/>
      <c r="G14" s="13"/>
      <c r="H14" s="31"/>
      <c r="I14" s="38"/>
      <c r="J14" s="38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5875</v>
      </c>
      <c r="C15" s="17"/>
      <c r="D15" s="10"/>
      <c r="G15" s="13"/>
      <c r="H15" s="34"/>
      <c r="I15" s="38"/>
      <c r="J15" s="38"/>
      <c r="K15" s="34"/>
      <c r="L15" s="30"/>
      <c r="M15" s="4"/>
    </row>
    <row r="16" spans="1:17" ht="16.5" x14ac:dyDescent="0.3">
      <c r="A16" s="16" t="s">
        <v>21</v>
      </c>
      <c r="B16" s="22">
        <v>420</v>
      </c>
      <c r="C16" s="38"/>
      <c r="D16" s="10">
        <f>2635000-B17</f>
        <v>167500</v>
      </c>
      <c r="E16" s="5"/>
      <c r="F16" s="5"/>
      <c r="G16" s="5"/>
      <c r="H16" s="6"/>
      <c r="I16" s="38"/>
      <c r="J16" s="38"/>
      <c r="M16" s="33"/>
    </row>
    <row r="17" spans="1:14" ht="16.5" x14ac:dyDescent="0.3">
      <c r="A17" s="16" t="s">
        <v>11</v>
      </c>
      <c r="B17" s="23">
        <f>B15*B16</f>
        <v>2467500</v>
      </c>
      <c r="C17" s="23"/>
      <c r="D17" s="10"/>
      <c r="E17" s="5"/>
      <c r="F17" s="36"/>
      <c r="G17" s="5"/>
      <c r="H17" s="6"/>
      <c r="I17" s="38"/>
      <c r="J17" s="38"/>
      <c r="M17" s="5"/>
      <c r="N17" s="6"/>
    </row>
    <row r="18" spans="1:14" ht="16.5" x14ac:dyDescent="0.3">
      <c r="A18" s="16" t="s">
        <v>25</v>
      </c>
      <c r="B18" s="23">
        <f>B17*0.85</f>
        <v>2097375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26</v>
      </c>
      <c r="B19" s="23">
        <f>B17*0.7</f>
        <v>1727250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504*B4</f>
        <v>1260000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6168.75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450</v>
      </c>
      <c r="C27" s="8"/>
      <c r="D27" s="8"/>
      <c r="E27" s="8">
        <v>2500000</v>
      </c>
      <c r="F27" s="10">
        <f t="shared" ref="F27:F33" si="0">E27/B27</f>
        <v>5555.5555555555557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380</v>
      </c>
      <c r="C28" s="8"/>
      <c r="D28" s="8"/>
      <c r="E28" s="8">
        <v>2052000</v>
      </c>
      <c r="F28" s="10">
        <f t="shared" si="0"/>
        <v>5400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51">
        <v>448</v>
      </c>
      <c r="C29" s="52"/>
      <c r="D29" s="52"/>
      <c r="E29" s="53">
        <v>3200000</v>
      </c>
      <c r="F29" s="53">
        <f t="shared" si="0"/>
        <v>7142.8571428571431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51">
        <v>425</v>
      </c>
      <c r="C30" s="52"/>
      <c r="D30" s="52"/>
      <c r="E30" s="53">
        <v>2850000</v>
      </c>
      <c r="F30" s="53">
        <f t="shared" si="0"/>
        <v>6705.8823529411766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>
        <v>368</v>
      </c>
      <c r="C31" s="25"/>
      <c r="E31" s="26">
        <v>1987000</v>
      </c>
      <c r="F31" s="26">
        <f t="shared" si="0"/>
        <v>5399.45652173913</v>
      </c>
      <c r="G31" s="10" t="e">
        <f t="shared" si="1"/>
        <v>#DIV/0!</v>
      </c>
      <c r="H31" s="26" t="e">
        <f>E31/#REF!</f>
        <v>#REF!</v>
      </c>
      <c r="I31" s="8">
        <f>C31/B31</f>
        <v>0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9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A35">
        <f>38.83*10.764</f>
        <v>417.96611999999993</v>
      </c>
      <c r="B35" s="7">
        <v>2800000</v>
      </c>
      <c r="C35">
        <f t="shared" ref="C35:C41" si="2">B35/A35</f>
        <v>6699.1075735995073</v>
      </c>
      <c r="D35">
        <v>144200</v>
      </c>
      <c r="E35">
        <v>30000</v>
      </c>
      <c r="F35">
        <f>E35+D35+B35</f>
        <v>2974200</v>
      </c>
      <c r="H35" s="6"/>
    </row>
    <row r="36" spans="1:9" x14ac:dyDescent="0.25">
      <c r="A36">
        <v>418</v>
      </c>
      <c r="B36" s="7">
        <v>2060000</v>
      </c>
      <c r="C36">
        <f t="shared" si="2"/>
        <v>4928.2296650717699</v>
      </c>
      <c r="D36">
        <v>882000</v>
      </c>
      <c r="E36">
        <v>30000</v>
      </c>
      <c r="F36">
        <f>E36+D36+B36</f>
        <v>2972000</v>
      </c>
      <c r="H36" s="6"/>
      <c r="I36" s="6">
        <f>B15/C36</f>
        <v>1.192111650485437</v>
      </c>
    </row>
    <row r="37" spans="1:9" x14ac:dyDescent="0.25">
      <c r="A37">
        <v>276</v>
      </c>
      <c r="B37" s="7">
        <v>2200000</v>
      </c>
      <c r="C37">
        <f t="shared" si="2"/>
        <v>7971.014492753623</v>
      </c>
      <c r="G37" t="e">
        <f>F37/#REF!</f>
        <v>#REF!</v>
      </c>
    </row>
    <row r="38" spans="1:9" ht="15.75" x14ac:dyDescent="0.25">
      <c r="A38" s="48">
        <v>265</v>
      </c>
      <c r="B38" s="49">
        <v>1850000</v>
      </c>
      <c r="C38" s="50">
        <f t="shared" si="2"/>
        <v>6981.132075471698</v>
      </c>
      <c r="D38" s="50">
        <v>899500</v>
      </c>
      <c r="E38" s="50">
        <v>30000</v>
      </c>
      <c r="F38" s="50">
        <f>E38+D38+B38</f>
        <v>2779500</v>
      </c>
      <c r="G38" s="50">
        <f>F38/A38</f>
        <v>10488.67924528302</v>
      </c>
      <c r="H38">
        <f>A38/1.2</f>
        <v>220.83333333333334</v>
      </c>
      <c r="I38">
        <f>B38/H38</f>
        <v>8377.3584905660373</v>
      </c>
    </row>
    <row r="39" spans="1:9" ht="15.75" x14ac:dyDescent="0.25">
      <c r="A39" s="30"/>
      <c r="C39" t="e">
        <f t="shared" si="2"/>
        <v>#DIV/0!</v>
      </c>
    </row>
    <row r="40" spans="1:9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9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Q1"/>
  <sheetViews>
    <sheetView workbookViewId="0">
      <selection activeCell="Q2" sqref="Q2"/>
    </sheetView>
  </sheetViews>
  <sheetFormatPr defaultRowHeight="15" x14ac:dyDescent="0.25"/>
  <sheetData>
    <row r="1" spans="17:17" x14ac:dyDescent="0.25">
      <c r="Q1" s="54" t="s">
        <v>28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7" workbookViewId="0">
      <selection activeCell="Z46" sqref="Z4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2024-08-22T06:25:11Z</dcterms:modified>
</cp:coreProperties>
</file>