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njana Nilesh Muke - BOM\"/>
    </mc:Choice>
  </mc:AlternateContent>
  <xr:revisionPtr revIDLastSave="0" documentId="13_ncr:1_{B630E5B3-6992-4620-AD83-C97F1C121EF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5" i="4" l="1"/>
  <c r="G34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<sst xmlns="http://schemas.openxmlformats.org/spreadsheetml/2006/main" count="52" uniqueCount="44">
  <si>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</si>
  <si>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</si>
  <si>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</si>
  <si>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</si>
  <si>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</si>
  <si>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</si>
  <si>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</si>
  <si>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</si>
  <si>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</si>
  <si>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</si>
  <si>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</si>
  <si>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</si>
  <si>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</si>
  <si>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</si>
  <si>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</si>
  <si>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</si>
  <si>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</si>
  <si>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</si>
  <si>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</si>
  <si>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</si>
  <si>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</si>
  <si>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</si>
  <si>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</si>
  <si>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</si>
  <si>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</si>
  <si>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</si>
  <si>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</si>
  <si>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</si>
  <si>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</si>
  <si>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</si>
  <si>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</si>
  <si>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</si>
  <si>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</si>
  <si>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</si>
  <si>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</si>
  <si>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</si>
  <si>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</si>
  <si>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</si>
  <si>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</si>
  <si>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</t>
  </si>
  <si>
    <t>Max</t>
  </si>
  <si>
    <t>Bank Of Maharashtra ( Ghodbunder Road Branch ) - Mrs. Ranjana Nilesh Muke, Mr. Nilesh Narayan Muke, Smt. Sheela Narayan Muke &amp; Mr. Narayan Laxman Muke</t>
  </si>
  <si>
    <t>As per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</si>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</sst>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11" fillId="0" borderId="0" xfId="0" applyNumberFormat="1" applyFont="1"/>
    <xf numFmtId="43" fontId="9" fillId="3" borderId="0" xfId="0" applyNumberFormat="1" applyFont="1" applyFill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43" fontId="10" fillId="0" borderId="0" xfId="0" applyNumberFormat="1" applyFont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144256</xdr:colOff>
      <xdr:row>49</xdr:row>
      <xdr:rowOff>48871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F0E9A6-90AF-464C-A1C0-2501B74CE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97856" cy="8926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85725</xdr:rowOff>
    </xdr:from>
    <xdr:to>
      <xdr:col>31</xdr:col>
      <xdr:colOff>12062</xdr:colOff>
      <xdr:row>30</xdr:row>
      <xdr:rowOff>76996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2C2512-A30A-4547-8A8B-61FBA9477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85725"/>
          <a:ext cx="18176237" cy="5706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393047</xdr:colOff>
      <xdr:row>46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79A118-CCC3-4702-82FA-2A7EA9AB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1447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392962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5F30B-F4D3-4BC7-B5AF-9718327C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461762" cy="7192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573962</xdr:colOff>
      <xdr:row>45</xdr:row>
      <xdr:rowOff>1123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56CA3-219A-4EF0-83E0-8B291F00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42762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0</xdr:row>
      <xdr:rowOff>93081</xdr:rowOff>
    </xdr:from>
    <xdr:to>
      <xdr:col>22</xdr:col>
      <xdr:colOff>323850</xdr:colOff>
      <xdr:row>30</xdr:row>
      <xdr:rowOff>20202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607837-11A5-4C84-AEB1-CDAAE7B38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0" y="93081"/>
          <a:ext cx="12058650" cy="5642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469173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F7B52-F323-48F2-9A0A-6B178063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537973" cy="7925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297699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0A626-4684-4854-8E8D-11CD5A863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66499" cy="7325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342899</xdr:colOff>
      <xdr:row>8</xdr:row>
      <xdr:rowOff>166375</xdr:rowOff>
    </xdr:from>
    <xdr:to>
      <xdr:col>25</xdr:col>
      <xdr:colOff>383532</xdr:colOff>
      <xdr:row>28</xdr:row>
      <xdr:rowOff>29375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35A60F-C696-4345-AABD-D6F11373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499" y="1690375"/>
          <a:ext cx="11623033" cy="367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77398F-1CD5-4694-A5E8-73222B3E1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5620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4" zoomScaleNormal="100" workbookViewId="0">
      <selection activeCell="X32" sqref="X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798</v>
      </c>
      <c r="C3" s="45">
        <f>B3*1.2</f>
        <v>957.59999999999991</v>
      </c>
      <c r="D3" s="45">
        <f t="shared" ref="D3:D14" si="2">C3*1.2</f>
        <v>1149.1199999999999</v>
      </c>
      <c r="E3" s="46">
        <f t="shared" ref="E3:E14" si="3">R3</f>
        <v>12500000</v>
      </c>
      <c r="F3" s="45">
        <f t="shared" ref="F3:F14" si="4">ROUND((E3/B3),0)</f>
        <v>15664</v>
      </c>
      <c r="G3" s="45">
        <f t="shared" ref="G3:G14" si="5">ROUND((E3/C3),0)</f>
        <v>13053</v>
      </c>
      <c r="H3" s="45">
        <f t="shared" ref="H3:H14" si="6">ROUND((E3/D3),0)</f>
        <v>10878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798</v>
      </c>
      <c r="R3" s="48">
        <v>12500000</v>
      </c>
    </row>
    <row r="4" spans="1:20" x14ac:dyDescent="0.25">
      <c r="A4" s="4">
        <f t="shared" ref="A4:A9" si="9">N4</f>
        <v>0</v>
      </c>
      <c r="B4" s="4">
        <f t="shared" ref="B4:B9" si="10">Q4</f>
        <v>458</v>
      </c>
      <c r="C4" s="4">
        <f t="shared" ref="C4:C9" si="11">B4*1.2</f>
        <v>549.6</v>
      </c>
      <c r="D4" s="4">
        <f t="shared" ref="D4:D9" si="12">C4*1.2</f>
        <v>659.52</v>
      </c>
      <c r="E4" s="5">
        <f t="shared" ref="E4:E9" si="13">R4</f>
        <v>6600000</v>
      </c>
      <c r="F4" s="9">
        <f t="shared" ref="F4:F9" si="14">ROUND((E4/B4),0)</f>
        <v>14410</v>
      </c>
      <c r="G4" s="9">
        <f t="shared" ref="G4:G9" si="15">ROUND((E4/C4),0)</f>
        <v>12009</v>
      </c>
      <c r="H4" s="9">
        <f t="shared" ref="H4:H9" si="16">ROUND((E4/D4),0)</f>
        <v>10007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458</v>
      </c>
      <c r="R4" s="2">
        <v>6600000</v>
      </c>
    </row>
    <row r="5" spans="1:20" x14ac:dyDescent="0.25">
      <c r="A5" s="4">
        <f t="shared" si="9"/>
        <v>0</v>
      </c>
      <c r="B5" s="4">
        <f t="shared" si="10"/>
        <v>873</v>
      </c>
      <c r="C5" s="4">
        <f t="shared" si="11"/>
        <v>1047.5999999999999</v>
      </c>
      <c r="D5" s="4">
        <f t="shared" si="12"/>
        <v>1257.1199999999999</v>
      </c>
      <c r="E5" s="5">
        <f t="shared" si="13"/>
        <v>11600000</v>
      </c>
      <c r="F5" s="9">
        <f t="shared" si="14"/>
        <v>13288</v>
      </c>
      <c r="G5" s="9">
        <f t="shared" si="15"/>
        <v>11073</v>
      </c>
      <c r="H5" s="9">
        <f t="shared" si="16"/>
        <v>9227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873</v>
      </c>
      <c r="R5" s="2">
        <v>11600000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800</v>
      </c>
      <c r="C16" s="45">
        <f>B16*1.2</f>
        <v>960</v>
      </c>
      <c r="D16" s="45">
        <f t="shared" ref="D16:D28" si="34">C16*1.2</f>
        <v>1152</v>
      </c>
      <c r="E16" s="46">
        <f t="shared" ref="E16:E28" si="35">R16</f>
        <v>14000000</v>
      </c>
      <c r="F16" s="45">
        <f t="shared" ref="F16:F28" si="36">ROUND((E16/B16),0)</f>
        <v>17500</v>
      </c>
      <c r="G16" s="45">
        <f t="shared" ref="G16:G28" si="37">ROUND((E16/C16),0)</f>
        <v>14583</v>
      </c>
      <c r="H16" s="45">
        <f t="shared" ref="H16:H28" si="38">ROUND((E16/D16),0)</f>
        <v>12153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800</v>
      </c>
      <c r="R16" s="48">
        <v>14000000</v>
      </c>
    </row>
    <row r="17" spans="1:24" x14ac:dyDescent="0.25">
      <c r="A17" s="4">
        <f t="shared" si="32"/>
        <v>0</v>
      </c>
      <c r="B17" s="4">
        <f t="shared" si="33"/>
        <v>1100</v>
      </c>
      <c r="C17" s="4">
        <f t="shared" ref="C17:C28" si="41">B17*1.2</f>
        <v>1320</v>
      </c>
      <c r="D17" s="4">
        <f t="shared" si="34"/>
        <v>1584</v>
      </c>
      <c r="E17" s="5">
        <f t="shared" si="35"/>
        <v>13500000</v>
      </c>
      <c r="F17" s="9">
        <f t="shared" si="36"/>
        <v>12273</v>
      </c>
      <c r="G17" s="9">
        <f t="shared" si="37"/>
        <v>10227</v>
      </c>
      <c r="H17" s="9">
        <f t="shared" si="38"/>
        <v>8523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1100</v>
      </c>
      <c r="R17" s="2">
        <v>13500000</v>
      </c>
    </row>
    <row r="18" spans="1:24" x14ac:dyDescent="0.25">
      <c r="A18" s="4">
        <f t="shared" si="32"/>
        <v>0</v>
      </c>
      <c r="B18" s="4">
        <f t="shared" si="33"/>
        <v>887.5</v>
      </c>
      <c r="C18" s="4">
        <f t="shared" si="41"/>
        <v>1065</v>
      </c>
      <c r="D18" s="4">
        <f t="shared" si="34"/>
        <v>1278</v>
      </c>
      <c r="E18" s="5">
        <f t="shared" si="35"/>
        <v>12300000</v>
      </c>
      <c r="F18" s="9">
        <f t="shared" si="36"/>
        <v>13859</v>
      </c>
      <c r="G18" s="9">
        <f t="shared" si="37"/>
        <v>11549</v>
      </c>
      <c r="H18" s="9">
        <f t="shared" si="38"/>
        <v>9624</v>
      </c>
      <c r="I18" s="4" t="e">
        <f>#REF!</f>
        <v>#REF!</v>
      </c>
      <c r="J18" s="4">
        <f t="shared" si="39"/>
        <v>0</v>
      </c>
      <c r="O18">
        <v>0</v>
      </c>
      <c r="P18">
        <v>1065</v>
      </c>
      <c r="Q18">
        <f t="shared" si="40"/>
        <v>887.5</v>
      </c>
      <c r="R18" s="2">
        <v>12300000</v>
      </c>
    </row>
    <row r="19" spans="1:24" x14ac:dyDescent="0.25">
      <c r="A19" s="4">
        <f t="shared" si="32"/>
        <v>0</v>
      </c>
      <c r="B19" s="4">
        <f t="shared" si="33"/>
        <v>816</v>
      </c>
      <c r="C19" s="4">
        <f t="shared" si="41"/>
        <v>979.19999999999993</v>
      </c>
      <c r="D19" s="4">
        <f t="shared" si="34"/>
        <v>1175.04</v>
      </c>
      <c r="E19" s="5">
        <f t="shared" si="35"/>
        <v>13500000</v>
      </c>
      <c r="F19" s="9">
        <f t="shared" si="36"/>
        <v>16544</v>
      </c>
      <c r="G19" s="9">
        <f t="shared" si="37"/>
        <v>13787</v>
      </c>
      <c r="H19" s="9">
        <f t="shared" si="38"/>
        <v>11489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816</v>
      </c>
      <c r="R19" s="2">
        <v>13500000</v>
      </c>
    </row>
    <row r="20" spans="1:24" s="47" customFormat="1" x14ac:dyDescent="0.25">
      <c r="A20" s="45">
        <f t="shared" si="32"/>
        <v>0</v>
      </c>
      <c r="B20" s="45">
        <f t="shared" si="33"/>
        <v>740</v>
      </c>
      <c r="C20" s="45">
        <f t="shared" si="41"/>
        <v>888</v>
      </c>
      <c r="D20" s="45">
        <f t="shared" si="34"/>
        <v>1065.5999999999999</v>
      </c>
      <c r="E20" s="46">
        <f t="shared" si="35"/>
        <v>13000000</v>
      </c>
      <c r="F20" s="45">
        <f t="shared" si="36"/>
        <v>17568</v>
      </c>
      <c r="G20" s="45">
        <f t="shared" si="37"/>
        <v>14640</v>
      </c>
      <c r="H20" s="45">
        <f t="shared" si="38"/>
        <v>12200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740</v>
      </c>
      <c r="R20" s="48">
        <v>13000000</v>
      </c>
    </row>
    <row r="21" spans="1:24" x14ac:dyDescent="0.25">
      <c r="A21" s="4">
        <f t="shared" si="32"/>
        <v>0</v>
      </c>
      <c r="B21" s="4">
        <f t="shared" si="33"/>
        <v>816</v>
      </c>
      <c r="C21" s="4">
        <f t="shared" si="41"/>
        <v>979.19999999999993</v>
      </c>
      <c r="D21" s="4">
        <f t="shared" si="34"/>
        <v>1175.04</v>
      </c>
      <c r="E21" s="5">
        <f t="shared" si="35"/>
        <v>13500000</v>
      </c>
      <c r="F21" s="9">
        <f t="shared" si="36"/>
        <v>16544</v>
      </c>
      <c r="G21" s="9">
        <f t="shared" si="37"/>
        <v>13787</v>
      </c>
      <c r="H21" s="9">
        <f t="shared" si="38"/>
        <v>11489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816</v>
      </c>
      <c r="R21" s="2">
        <v>13500000</v>
      </c>
    </row>
    <row r="22" spans="1:24" x14ac:dyDescent="0.25">
      <c r="A22" s="4">
        <f t="shared" ref="A22:A24" si="42">N22</f>
        <v>0</v>
      </c>
      <c r="B22" s="4">
        <f t="shared" ref="B22:B24" si="43">Q22</f>
        <v>465</v>
      </c>
      <c r="C22" s="4">
        <f t="shared" ref="C22:C24" si="44">B22*1.2</f>
        <v>558</v>
      </c>
      <c r="D22" s="4">
        <f t="shared" ref="D22:D24" si="45">C22*1.2</f>
        <v>669.6</v>
      </c>
      <c r="E22" s="5">
        <f t="shared" ref="E22:E24" si="46">R22</f>
        <v>7200000</v>
      </c>
      <c r="F22" s="9">
        <f t="shared" ref="F22:F24" si="47">ROUND((E22/B22),0)</f>
        <v>15484</v>
      </c>
      <c r="G22" s="9">
        <f t="shared" ref="G22:G24" si="48">ROUND((E22/C22),0)</f>
        <v>12903</v>
      </c>
      <c r="H22" s="9">
        <f t="shared" ref="H22:H24" si="49">ROUND((E22/D22),0)</f>
        <v>10753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465</v>
      </c>
      <c r="R22" s="2">
        <v>7200000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E32" t="s">
        <v>43</v>
      </c>
      <c r="F32" s="7">
        <v>431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5:25" ht="15.75" x14ac:dyDescent="0.25">
      <c r="E34" t="s">
        <v>31</v>
      </c>
      <c r="F34" s="7">
        <v>48.06</v>
      </c>
      <c r="G34">
        <f>F34*10.764</f>
        <v>517.31784000000005</v>
      </c>
      <c r="S34" s="10"/>
      <c r="T34" s="10"/>
      <c r="U34" s="17" t="s">
        <v>18</v>
      </c>
      <c r="V34" s="23"/>
      <c r="W34" s="24">
        <f>W35-W33</f>
        <v>45</v>
      </c>
      <c r="X34" s="24">
        <v>2009</v>
      </c>
      <c r="Y34" t="s">
        <v>42</v>
      </c>
    </row>
    <row r="35" spans="5:25" ht="15.75" x14ac:dyDescent="0.25">
      <c r="G35">
        <f>G34/F32</f>
        <v>1.2002734106728539</v>
      </c>
      <c r="S35" s="10"/>
      <c r="T35" s="10"/>
      <c r="U35" s="17" t="s">
        <v>19</v>
      </c>
      <c r="V35" s="23"/>
      <c r="W35" s="24">
        <v>60</v>
      </c>
      <c r="X35" s="24"/>
    </row>
    <row r="36" spans="5:25" ht="51.75" customHeight="1" x14ac:dyDescent="0.25">
      <c r="P36" s="42" t="s">
        <v>41</v>
      </c>
      <c r="Q36" s="42"/>
      <c r="R36" s="42"/>
      <c r="S36" s="42"/>
      <c r="T36" s="43"/>
      <c r="U36" s="21" t="s">
        <v>20</v>
      </c>
      <c r="V36" s="23"/>
      <c r="W36" s="24">
        <f>90*W33/W35</f>
        <v>22.5</v>
      </c>
      <c r="X36" s="24"/>
    </row>
    <row r="37" spans="5:25" ht="15.75" x14ac:dyDescent="0.25">
      <c r="U37" s="17"/>
      <c r="V37" s="26"/>
      <c r="W37" s="27">
        <f>W36%</f>
        <v>0.22500000000000001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562.5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1937.5</v>
      </c>
      <c r="X39" s="22"/>
    </row>
    <row r="40" spans="5:25" ht="15.75" x14ac:dyDescent="0.25">
      <c r="R40" s="44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16437.5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431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9">
        <f>W42*W44+X46</f>
        <v>7084562.5</v>
      </c>
      <c r="X45" s="40" t="s">
        <v>40</v>
      </c>
    </row>
    <row r="46" spans="5:25" ht="15.75" x14ac:dyDescent="0.25">
      <c r="S46" s="11"/>
      <c r="T46" s="10"/>
      <c r="U46" s="17" t="s">
        <v>24</v>
      </c>
      <c r="V46" s="23"/>
      <c r="W46" s="32">
        <f>W45*0.9</f>
        <v>6376106.25</v>
      </c>
      <c r="X46" s="33"/>
    </row>
    <row r="47" spans="5:25" ht="15.75" x14ac:dyDescent="0.25">
      <c r="S47" s="10"/>
      <c r="T47" s="10"/>
      <c r="U47" s="17" t="s">
        <v>25</v>
      </c>
      <c r="V47" s="23"/>
      <c r="W47" s="32">
        <f>W45*0.8</f>
        <v>5667650</v>
      </c>
      <c r="X47" s="32"/>
    </row>
    <row r="48" spans="5:25" ht="15.75" x14ac:dyDescent="0.25">
      <c r="O48" s="10" t="s">
        <v>39</v>
      </c>
      <c r="P48" s="10"/>
      <c r="Q48" s="10"/>
      <c r="R48" s="10"/>
      <c r="S48" s="10"/>
      <c r="T48" s="10"/>
      <c r="U48" s="17"/>
      <c r="V48" s="23"/>
      <c r="W48" s="34"/>
      <c r="X48" s="24"/>
    </row>
    <row r="49" spans="21:24" ht="15.75" x14ac:dyDescent="0.25">
      <c r="U49" s="35" t="s">
        <v>26</v>
      </c>
      <c r="V49" s="36"/>
      <c r="W49" s="37">
        <f>W30*W44</f>
        <v>1077500</v>
      </c>
      <c r="X49" s="37"/>
    </row>
    <row r="50" spans="21:24" ht="15.75" x14ac:dyDescent="0.25">
      <c r="U50" s="17" t="s">
        <v>27</v>
      </c>
      <c r="V50" s="23"/>
      <c r="W50" s="34"/>
      <c r="X50" s="34"/>
    </row>
    <row r="51" spans="21:24" ht="15.75" x14ac:dyDescent="0.25">
      <c r="U51" s="38" t="s">
        <v>28</v>
      </c>
      <c r="V51" s="34"/>
      <c r="W51" s="32">
        <f>W45*0.025/12</f>
        <v>14759.505208333334</v>
      </c>
      <c r="X51" s="32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M32" sqref="M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2024-08-09T11:51:41Z</dcterms:modified>
</cp:coreProperties>
</file>