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Gowalia Tank Road\Pradip Jethalal Morbia\"/>
    </mc:Choice>
  </mc:AlternateContent>
  <xr:revisionPtr revIDLastSave="0" documentId="13_ncr:1_{094A0B9D-6026-40C8-A47E-C19E063A7026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AF32" i="4" l="1"/>
  <c r="AF31" i="4"/>
  <c r="AF30" i="4"/>
  <c r="AF28" i="4"/>
  <c r="AF27" i="4"/>
  <c r="V9" i="4"/>
  <c r="S9" i="4"/>
  <c r="Q9" i="4"/>
  <c r="X8" i="4"/>
  <c r="V8" i="4"/>
  <c r="S8" i="4"/>
  <c r="Q8" i="4"/>
  <c r="W8" i="4"/>
  <c r="V6" i="4"/>
  <c r="S6" i="4"/>
  <c r="Q6" i="4"/>
  <c r="V5" i="4"/>
  <c r="S5" i="4"/>
  <c r="V4" i="4"/>
  <c r="S4" i="4"/>
  <c r="H22" i="4"/>
  <c r="I27" i="4"/>
  <c r="J19" i="4"/>
  <c r="I19" i="4"/>
  <c r="I20" i="4"/>
  <c r="H30" i="4"/>
  <c r="P12" i="4" l="1"/>
  <c r="P11" i="4"/>
  <c r="P10" i="4"/>
  <c r="P9" i="4"/>
  <c r="P8" i="4"/>
  <c r="P7" i="4"/>
  <c r="P6" i="4"/>
  <c r="P5" i="4"/>
  <c r="P4" i="4"/>
  <c r="P3" i="4"/>
  <c r="Q3" i="4" s="1"/>
  <c r="Q2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<sst xmlns="http://schemas.openxmlformats.org/spreadsheetml/2006/main" count="44" uniqueCount="37">
  <si>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</si>
  <si>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</si>
  <si>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</si>
  <si>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</si>
  <si>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</si>
  <si>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</si>
  <si>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</si>
  <si>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</si>
  <si>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</si>
  <si>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</si>
  <si>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</si>
  <si>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</si>
  <si>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</si>
  <si>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501 Panorama The Address Opp R City Mall B S Marg Ghatkopar West Mumbai-400086</t>
  </si>
  <si>
    <t>agreement - 06.08.2016</t>
  </si>
  <si>
    <t>av</t>
  </si>
  <si>
    <t>rd</t>
  </si>
  <si>
    <t>sd</t>
  </si>
  <si>
    <t>bv</t>
  </si>
  <si>
    <t>bua</t>
  </si>
  <si>
    <t>rate</t>
  </si>
  <si>
    <t>fmv</t>
  </si>
  <si>
    <t>4 car pakring</t>
  </si>
  <si>
    <t>ca</t>
  </si>
  <si>
    <t>rate on ca</t>
  </si>
  <si>
    <t>4 car park</t>
  </si>
  <si>
    <t>19.12.20</t>
  </si>
  <si>
    <t>01.12.22</t>
  </si>
  <si>
    <t>1 car</t>
  </si>
  <si>
    <t>21.11.22</t>
  </si>
  <si>
    <t xml:space="preserve">sold out </t>
  </si>
  <si>
    <t>3 car</t>
  </si>
  <si>
    <t>16.12.23</t>
  </si>
  <si>
    <t>21.09.23</t>
  </si>
  <si>
    <t>previous report  = 2018</t>
  </si>
  <si>
    <t>sa</t>
  </si>
  <si>
    <t>oc - 2015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</si>
</sst>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0" fillId="2" borderId="0" xfId="0" applyNumberFormat="1" applyFill="1"/>
    <xf numFmtId="0" fontId="0" fillId="4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19</xdr:row>
      <xdr:rowOff>0</xdr:rowOff>
    </xdr:from>
    <xdr:to>
      <xdr:col>29</xdr:col>
      <xdr:colOff>67849</xdr:colOff>
      <xdr:row>47</xdr:row>
      <xdr:rowOff>143639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432313-ED0A-4CD3-9E1B-C7204CAF7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82125" y="4191000"/>
          <a:ext cx="8411749" cy="54776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A61B77-08E9-41F3-AE73-4E93CC5EA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118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448929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DCB347-F963-4013-86EE-3372C05BA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83329" cy="86022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372718</xdr:colOff>
      <xdr:row>47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8C8B3F-2089-4836-8326-11471D6CE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907118" cy="865943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46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C819D2-1C2F-4321-8CE2-9A9232567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592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56445B-3E35-4A3B-A800-C6BFAF152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54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5753C3-8219-4FEF-AAF4-EEF3F420D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91725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C287E7-4FBC-4A98-8D68-A1438807A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686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1CBA48-3151-4F5F-97A7-5B7093C06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534666</xdr:colOff>
      <xdr:row>50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B0BF4B-AD8E-44BA-9199-A7C9552C2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69066" cy="8268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49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D89E94-1752-41B1-A16C-C6F344374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93440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3B2AF8-A41D-4EE6-9345-5FB21427F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43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7C8524-14E6-4F1E-98B0-088B542AF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1640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36"/>
  <sheetViews>
    <sheetView tabSelected="1" topLeftCell="E1" zoomScaleNormal="100" workbookViewId="0">
      <selection activeCell="J27" sqref="J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7.7109375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4" x14ac:dyDescent="0.25">
      <c r="A2" s="4">
        <f t="shared" ref="A2:A15" si="0">N2</f>
        <v>0</v>
      </c>
      <c r="B2" s="4">
        <f t="shared" ref="B2:B15" si="1">Q2</f>
        <v>4260.8333333333339</v>
      </c>
      <c r="C2" s="4">
        <f>B2*1.2</f>
        <v>5113.0000000000009</v>
      </c>
      <c r="D2" s="4">
        <f t="shared" ref="D2:D13" si="2">C2*1.2</f>
        <v>6135.6000000000013</v>
      </c>
      <c r="E2" s="5">
        <f t="shared" ref="E2:E13" si="3">R2</f>
        <v>130000000</v>
      </c>
      <c r="F2" s="10">
        <f t="shared" ref="F2:F13" si="4">ROUND((E2/B2),0)</f>
        <v>30510</v>
      </c>
      <c r="G2" s="10">
        <f t="shared" ref="G2:G13" si="5">ROUND((E2/C2),0)</f>
        <v>25425</v>
      </c>
      <c r="H2" s="10">
        <f t="shared" ref="H2:H13" si="6">ROUND((E2/D2),0)</f>
        <v>21188</v>
      </c>
      <c r="I2" s="4" t="e">
        <f>#REF!</f>
        <v>#REF!</v>
      </c>
      <c r="J2" s="4" t="str">
        <f t="shared" ref="J2:J13" si="7">S2</f>
        <v xml:space="preserve">sold out </v>
      </c>
      <c r="O2">
        <v>0</v>
      </c>
      <c r="P2">
        <v>5113</v>
      </c>
      <c r="Q2">
        <f t="shared" ref="Q2:Q3" si="8">P2/1.2</f>
        <v>4260.8333333333339</v>
      </c>
      <c r="R2" s="17">
        <v>130000000</v>
      </c>
      <c r="S2" s="11" t="s">
        <v>30</v>
      </c>
      <c r="T2" s="8"/>
    </row>
    <row r="3" spans="1:24" x14ac:dyDescent="0.25">
      <c r="A3" s="4">
        <f t="shared" si="0"/>
        <v>0</v>
      </c>
      <c r="B3" s="4">
        <f t="shared" si="1"/>
        <v>2052.0833333333335</v>
      </c>
      <c r="C3" s="4">
        <f t="shared" ref="C3:C15" si="9">B3*1.2</f>
        <v>2462.5</v>
      </c>
      <c r="D3" s="4">
        <f t="shared" si="2"/>
        <v>2955</v>
      </c>
      <c r="E3" s="5">
        <f t="shared" si="3"/>
        <v>59600000</v>
      </c>
      <c r="F3" s="10">
        <f t="shared" si="4"/>
        <v>29044</v>
      </c>
      <c r="G3" s="10">
        <f t="shared" si="5"/>
        <v>24203</v>
      </c>
      <c r="H3" s="10">
        <f t="shared" si="6"/>
        <v>20169</v>
      </c>
      <c r="I3" s="4" t="e">
        <f>#REF!</f>
        <v>#REF!</v>
      </c>
      <c r="J3" s="4">
        <f t="shared" si="7"/>
        <v>0</v>
      </c>
      <c r="O3">
        <v>2955</v>
      </c>
      <c r="P3">
        <f t="shared" ref="P3:P12" si="10">O3/1.2</f>
        <v>2462.5</v>
      </c>
      <c r="Q3">
        <f t="shared" si="8"/>
        <v>2052.0833333333335</v>
      </c>
      <c r="R3" s="2">
        <v>59600000</v>
      </c>
      <c r="S3" s="8"/>
      <c r="T3" s="8"/>
    </row>
    <row r="4" spans="1:24" x14ac:dyDescent="0.25">
      <c r="A4" s="4">
        <f t="shared" si="0"/>
        <v>0</v>
      </c>
      <c r="B4" s="4">
        <f t="shared" si="1"/>
        <v>3099</v>
      </c>
      <c r="C4" s="4">
        <f t="shared" si="9"/>
        <v>3718.7999999999997</v>
      </c>
      <c r="D4" s="4">
        <f t="shared" si="2"/>
        <v>4462.5599999999995</v>
      </c>
      <c r="E4" s="5">
        <f t="shared" si="3"/>
        <v>78500000</v>
      </c>
      <c r="F4" s="10">
        <f t="shared" si="4"/>
        <v>25331</v>
      </c>
      <c r="G4" s="10">
        <f t="shared" si="5"/>
        <v>21109</v>
      </c>
      <c r="H4" s="10">
        <f t="shared" si="6"/>
        <v>17591</v>
      </c>
      <c r="I4" s="4" t="e">
        <f>#REF!</f>
        <v>#REF!</v>
      </c>
      <c r="J4" s="4">
        <f t="shared" si="7"/>
        <v>80100000</v>
      </c>
      <c r="O4">
        <v>0</v>
      </c>
      <c r="P4">
        <f t="shared" si="10"/>
        <v>0</v>
      </c>
      <c r="Q4">
        <v>3099</v>
      </c>
      <c r="R4" s="2">
        <v>78500000</v>
      </c>
      <c r="S4" s="16">
        <f>R4+1570000+30000</f>
        <v>80100000</v>
      </c>
      <c r="T4" s="8" t="s">
        <v>25</v>
      </c>
      <c r="U4" s="18" t="s">
        <v>26</v>
      </c>
      <c r="V4">
        <f>S4/Q4</f>
        <v>25847.047434656342</v>
      </c>
    </row>
    <row r="5" spans="1:24" x14ac:dyDescent="0.25">
      <c r="A5" s="4">
        <f t="shared" si="0"/>
        <v>0</v>
      </c>
      <c r="B5" s="4">
        <f t="shared" si="1"/>
        <v>3481</v>
      </c>
      <c r="C5" s="4">
        <f t="shared" si="9"/>
        <v>4177.2</v>
      </c>
      <c r="D5" s="4">
        <f t="shared" si="2"/>
        <v>5012.6399999999994</v>
      </c>
      <c r="E5" s="5">
        <f t="shared" si="3"/>
        <v>87000000</v>
      </c>
      <c r="F5" s="10">
        <f t="shared" si="4"/>
        <v>24993</v>
      </c>
      <c r="G5" s="10">
        <f t="shared" si="5"/>
        <v>20827</v>
      </c>
      <c r="H5" s="10">
        <f t="shared" si="6"/>
        <v>17356</v>
      </c>
      <c r="I5" s="4" t="e">
        <f>#REF!</f>
        <v>#REF!</v>
      </c>
      <c r="J5" s="4">
        <f t="shared" si="7"/>
        <v>92250000</v>
      </c>
      <c r="O5">
        <v>0</v>
      </c>
      <c r="P5">
        <f t="shared" si="10"/>
        <v>0</v>
      </c>
      <c r="Q5">
        <v>3481</v>
      </c>
      <c r="R5" s="2">
        <v>87000000</v>
      </c>
      <c r="S5" s="16">
        <f>R5+5220000+30000</f>
        <v>92250000</v>
      </c>
      <c r="T5" s="8" t="s">
        <v>25</v>
      </c>
      <c r="U5" s="18" t="s">
        <v>27</v>
      </c>
      <c r="V5">
        <f>S5/Q5</f>
        <v>26501.005458201667</v>
      </c>
    </row>
    <row r="6" spans="1:24" x14ac:dyDescent="0.25">
      <c r="A6" s="4">
        <f t="shared" si="0"/>
        <v>0</v>
      </c>
      <c r="B6" s="4">
        <f t="shared" si="1"/>
        <v>3480.9699599999994</v>
      </c>
      <c r="C6" s="4">
        <f t="shared" si="9"/>
        <v>4177.163951999999</v>
      </c>
      <c r="D6" s="4">
        <f t="shared" si="2"/>
        <v>5012.5967423999982</v>
      </c>
      <c r="E6" s="5">
        <f t="shared" si="3"/>
        <v>82500000</v>
      </c>
      <c r="F6" s="10">
        <f t="shared" si="4"/>
        <v>23700</v>
      </c>
      <c r="G6" s="10">
        <f t="shared" si="5"/>
        <v>19750</v>
      </c>
      <c r="H6" s="10">
        <f t="shared" si="6"/>
        <v>16459</v>
      </c>
      <c r="I6" s="4" t="e">
        <f>#REF!</f>
        <v>#REF!</v>
      </c>
      <c r="J6" s="4">
        <f t="shared" si="7"/>
        <v>87480000</v>
      </c>
      <c r="O6">
        <v>0</v>
      </c>
      <c r="P6">
        <f t="shared" si="10"/>
        <v>0</v>
      </c>
      <c r="Q6">
        <f>323.39*10.764</f>
        <v>3480.9699599999994</v>
      </c>
      <c r="R6" s="2">
        <v>82500000</v>
      </c>
      <c r="S6" s="16">
        <f>R6+4950000+30000</f>
        <v>87480000</v>
      </c>
      <c r="T6" s="8" t="s">
        <v>28</v>
      </c>
      <c r="U6" s="18" t="s">
        <v>29</v>
      </c>
      <c r="V6">
        <f>S6/Q6</f>
        <v>25130.926438675735</v>
      </c>
    </row>
    <row r="7" spans="1:24" x14ac:dyDescent="0.25">
      <c r="A7" s="4">
        <f t="shared" si="0"/>
        <v>0</v>
      </c>
      <c r="B7" s="4">
        <f t="shared" si="1"/>
        <v>650</v>
      </c>
      <c r="C7" s="4">
        <f t="shared" si="9"/>
        <v>780</v>
      </c>
      <c r="D7" s="4">
        <f t="shared" si="2"/>
        <v>936</v>
      </c>
      <c r="E7" s="5">
        <f t="shared" si="3"/>
        <v>18700000</v>
      </c>
      <c r="F7" s="10">
        <f t="shared" si="4"/>
        <v>28769</v>
      </c>
      <c r="G7" s="10">
        <f t="shared" si="5"/>
        <v>23974</v>
      </c>
      <c r="H7" s="10">
        <f t="shared" si="6"/>
        <v>19979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650</v>
      </c>
      <c r="R7" s="2">
        <v>18700000</v>
      </c>
      <c r="S7" s="8"/>
      <c r="T7" s="8"/>
    </row>
    <row r="8" spans="1:24" x14ac:dyDescent="0.25">
      <c r="A8" s="4">
        <f t="shared" si="0"/>
        <v>0</v>
      </c>
      <c r="B8" s="4">
        <f t="shared" si="1"/>
        <v>3311.7598800000001</v>
      </c>
      <c r="C8" s="4">
        <f t="shared" si="9"/>
        <v>3974.111856</v>
      </c>
      <c r="D8" s="4">
        <f t="shared" si="2"/>
        <v>4768.9342271999994</v>
      </c>
      <c r="E8" s="5">
        <f t="shared" si="3"/>
        <v>92500000</v>
      </c>
      <c r="F8" s="10">
        <f t="shared" si="4"/>
        <v>27931</v>
      </c>
      <c r="G8" s="10">
        <f t="shared" si="5"/>
        <v>23276</v>
      </c>
      <c r="H8" s="10">
        <f t="shared" si="6"/>
        <v>19396</v>
      </c>
      <c r="I8" s="4" t="e">
        <f>#REF!</f>
        <v>#REF!</v>
      </c>
      <c r="J8" s="4">
        <f t="shared" si="7"/>
        <v>98080000</v>
      </c>
      <c r="O8">
        <v>0</v>
      </c>
      <c r="P8">
        <f t="shared" si="10"/>
        <v>0</v>
      </c>
      <c r="Q8">
        <f>W8*10.764</f>
        <v>3311.7598800000001</v>
      </c>
      <c r="R8" s="17">
        <v>92500000</v>
      </c>
      <c r="S8" s="16">
        <f>R8+5550000+30000</f>
        <v>98080000</v>
      </c>
      <c r="T8" s="8" t="s">
        <v>31</v>
      </c>
      <c r="U8" s="18" t="s">
        <v>32</v>
      </c>
      <c r="V8">
        <f>S8/Q8</f>
        <v>29615.673706392023</v>
      </c>
      <c r="W8">
        <f>294.35+13.32</f>
        <v>307.67</v>
      </c>
      <c r="X8">
        <f>F8*1.2</f>
        <v>33517.199999999997</v>
      </c>
    </row>
    <row r="9" spans="1:24" x14ac:dyDescent="0.25">
      <c r="A9" s="4">
        <f t="shared" si="0"/>
        <v>0</v>
      </c>
      <c r="B9" s="4">
        <f t="shared" si="1"/>
        <v>3480.9699599999994</v>
      </c>
      <c r="C9" s="4">
        <f t="shared" si="9"/>
        <v>4177.163951999999</v>
      </c>
      <c r="D9" s="4">
        <f t="shared" si="2"/>
        <v>5012.5967423999982</v>
      </c>
      <c r="E9" s="5">
        <f t="shared" si="3"/>
        <v>119500000</v>
      </c>
      <c r="F9" s="15">
        <f t="shared" si="4"/>
        <v>34330</v>
      </c>
      <c r="G9" s="10">
        <f t="shared" si="5"/>
        <v>28608</v>
      </c>
      <c r="H9" s="10">
        <f t="shared" si="6"/>
        <v>23840</v>
      </c>
      <c r="I9" s="4" t="e">
        <f>#REF!</f>
        <v>#REF!</v>
      </c>
      <c r="J9" s="4">
        <f t="shared" si="7"/>
        <v>126700000</v>
      </c>
      <c r="O9">
        <v>0</v>
      </c>
      <c r="P9">
        <f t="shared" si="10"/>
        <v>0</v>
      </c>
      <c r="Q9">
        <f>323.39*10.764</f>
        <v>3480.9699599999994</v>
      </c>
      <c r="R9" s="2">
        <v>119500000</v>
      </c>
      <c r="S9" s="16">
        <f>R9+7170000+30000</f>
        <v>126700000</v>
      </c>
      <c r="T9" s="8" t="s">
        <v>31</v>
      </c>
      <c r="U9" s="18" t="s">
        <v>33</v>
      </c>
      <c r="V9">
        <f>S9/Q9</f>
        <v>36397.90100343182</v>
      </c>
    </row>
    <row r="10" spans="1:24" x14ac:dyDescent="0.25">
      <c r="A10" s="4">
        <f t="shared" si="0"/>
        <v>0</v>
      </c>
      <c r="B10" s="4">
        <f t="shared" si="1"/>
        <v>2365</v>
      </c>
      <c r="C10" s="4">
        <f t="shared" si="9"/>
        <v>2838</v>
      </c>
      <c r="D10" s="4">
        <f t="shared" si="2"/>
        <v>3405.6</v>
      </c>
      <c r="E10" s="5">
        <f t="shared" si="3"/>
        <v>93500000</v>
      </c>
      <c r="F10" s="15">
        <f t="shared" si="4"/>
        <v>39535</v>
      </c>
      <c r="G10" s="10">
        <f t="shared" si="5"/>
        <v>32946</v>
      </c>
      <c r="H10" s="10">
        <f t="shared" si="6"/>
        <v>27455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2365</v>
      </c>
      <c r="R10" s="17">
        <v>93500000</v>
      </c>
      <c r="S10" s="8"/>
      <c r="T10" s="8"/>
    </row>
    <row r="11" spans="1:24" x14ac:dyDescent="0.25">
      <c r="A11" s="4">
        <f t="shared" si="0"/>
        <v>0</v>
      </c>
      <c r="B11" s="4">
        <f t="shared" si="1"/>
        <v>2364</v>
      </c>
      <c r="C11" s="4">
        <f t="shared" si="9"/>
        <v>2836.7999999999997</v>
      </c>
      <c r="D11" s="4">
        <f t="shared" si="2"/>
        <v>3404.1599999999994</v>
      </c>
      <c r="E11" s="5">
        <f t="shared" si="3"/>
        <v>84000000</v>
      </c>
      <c r="F11" s="10">
        <f t="shared" si="4"/>
        <v>35533</v>
      </c>
      <c r="G11" s="10">
        <f t="shared" si="5"/>
        <v>29611</v>
      </c>
      <c r="H11" s="10">
        <f t="shared" si="6"/>
        <v>24676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v>2364</v>
      </c>
      <c r="R11" s="2">
        <v>84000000</v>
      </c>
      <c r="S11" s="8"/>
      <c r="T11" s="8"/>
    </row>
    <row r="12" spans="1:24" x14ac:dyDescent="0.25">
      <c r="A12" s="4">
        <f t="shared" si="0"/>
        <v>0</v>
      </c>
      <c r="B12" s="4">
        <f t="shared" si="1"/>
        <v>2100</v>
      </c>
      <c r="C12" s="4">
        <f t="shared" si="9"/>
        <v>2520</v>
      </c>
      <c r="D12" s="4">
        <f t="shared" si="2"/>
        <v>3024</v>
      </c>
      <c r="E12" s="5">
        <f t="shared" si="3"/>
        <v>93000000</v>
      </c>
      <c r="F12" s="10">
        <f t="shared" si="4"/>
        <v>44286</v>
      </c>
      <c r="G12" s="10">
        <f t="shared" si="5"/>
        <v>36905</v>
      </c>
      <c r="H12" s="10">
        <f t="shared" si="6"/>
        <v>30754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v>2100</v>
      </c>
      <c r="R12" s="2">
        <v>93000000</v>
      </c>
      <c r="S12" s="8"/>
      <c r="T12" s="8"/>
    </row>
    <row r="13" spans="1:24" x14ac:dyDescent="0.25">
      <c r="A13" s="4">
        <f t="shared" si="0"/>
        <v>0</v>
      </c>
      <c r="B13" s="4">
        <f t="shared" si="1"/>
        <v>2022</v>
      </c>
      <c r="C13" s="4">
        <f t="shared" si="9"/>
        <v>2426.4</v>
      </c>
      <c r="D13" s="4">
        <f t="shared" si="2"/>
        <v>2911.68</v>
      </c>
      <c r="E13" s="5">
        <f t="shared" si="3"/>
        <v>77500000</v>
      </c>
      <c r="F13" s="15">
        <f t="shared" si="4"/>
        <v>38328</v>
      </c>
      <c r="G13" s="10">
        <f t="shared" si="5"/>
        <v>31940</v>
      </c>
      <c r="H13" s="10">
        <f t="shared" si="6"/>
        <v>26617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2022</v>
      </c>
      <c r="R13" s="17">
        <v>77500000</v>
      </c>
      <c r="S13" s="8"/>
      <c r="T13" s="8"/>
    </row>
    <row r="14" spans="1:24" x14ac:dyDescent="0.25">
      <c r="A14" s="4">
        <f t="shared" si="0"/>
        <v>0</v>
      </c>
      <c r="B14" s="4">
        <f t="shared" si="1"/>
        <v>6250</v>
      </c>
      <c r="C14" s="4">
        <f t="shared" si="9"/>
        <v>7500</v>
      </c>
      <c r="D14" s="4">
        <f t="shared" ref="D14:D15" si="12">C14*1.2</f>
        <v>9000</v>
      </c>
      <c r="E14" s="5">
        <f t="shared" ref="E14:E15" si="13">R14</f>
        <v>100000000</v>
      </c>
      <c r="F14" s="10">
        <f t="shared" ref="F14:F15" si="14">ROUND((E14/B14),0)</f>
        <v>16000</v>
      </c>
      <c r="G14" s="10">
        <f t="shared" ref="G14:G15" si="15">ROUND((E14/C14),0)</f>
        <v>13333</v>
      </c>
      <c r="H14" s="10">
        <f t="shared" ref="H14:H15" si="16">ROUND((E14/D14),0)</f>
        <v>11111</v>
      </c>
      <c r="I14" s="4" t="e">
        <f>#REF!</f>
        <v>#REF!</v>
      </c>
      <c r="J14" s="4">
        <f t="shared" ref="J14:J15" si="17">S14</f>
        <v>0</v>
      </c>
      <c r="O14">
        <v>9000</v>
      </c>
      <c r="P14">
        <f t="shared" ref="P14:P15" si="18">O14/1.2</f>
        <v>7500</v>
      </c>
      <c r="Q14">
        <f t="shared" ref="Q14:Q15" si="19">P14/1.2</f>
        <v>6250</v>
      </c>
      <c r="R14" s="2">
        <v>100000000</v>
      </c>
      <c r="S14" s="8"/>
      <c r="T14" s="8"/>
    </row>
    <row r="15" spans="1:24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10" t="e">
        <f t="shared" si="15"/>
        <v>#DIV/0!</v>
      </c>
      <c r="H15" s="10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8" spans="7:32" x14ac:dyDescent="0.25">
      <c r="G18" t="s">
        <v>13</v>
      </c>
      <c r="U18" t="s">
        <v>34</v>
      </c>
    </row>
    <row r="19" spans="7:32" x14ac:dyDescent="0.25">
      <c r="G19" t="s">
        <v>23</v>
      </c>
      <c r="H19">
        <v>3600</v>
      </c>
      <c r="I19">
        <f>334.45*10.764</f>
        <v>3600.0197999999996</v>
      </c>
      <c r="J19">
        <f>I20/I19</f>
        <v>1.2</v>
      </c>
    </row>
    <row r="20" spans="7:32" x14ac:dyDescent="0.25">
      <c r="G20" t="s">
        <v>19</v>
      </c>
      <c r="H20">
        <v>4320</v>
      </c>
      <c r="I20">
        <f>401.34*10.764</f>
        <v>4320.0237599999991</v>
      </c>
      <c r="J20" t="s">
        <v>22</v>
      </c>
    </row>
    <row r="21" spans="7:32" x14ac:dyDescent="0.25">
      <c r="G21" t="s">
        <v>24</v>
      </c>
      <c r="H21">
        <v>37000</v>
      </c>
    </row>
    <row r="22" spans="7:32" x14ac:dyDescent="0.25">
      <c r="G22" s="6" t="s">
        <v>21</v>
      </c>
      <c r="H22" s="6">
        <f>H21*H19</f>
        <v>133200000</v>
      </c>
    </row>
    <row r="24" spans="7:32" x14ac:dyDescent="0.25">
      <c r="P24" s="11"/>
      <c r="Q24" s="11"/>
      <c r="R24" s="13"/>
      <c r="T24" s="11"/>
      <c r="U24" s="11"/>
      <c r="V24" s="11"/>
      <c r="W24" s="11"/>
      <c r="X24" s="11"/>
    </row>
    <row r="25" spans="7:32" x14ac:dyDescent="0.25">
      <c r="P25" s="11"/>
      <c r="Q25" s="14"/>
      <c r="R25" s="14"/>
      <c r="T25" s="14"/>
      <c r="U25" s="14"/>
      <c r="V25" s="11"/>
      <c r="W25" s="11"/>
      <c r="X25" s="11"/>
    </row>
    <row r="26" spans="7:32" x14ac:dyDescent="0.25">
      <c r="G26" t="s">
        <v>14</v>
      </c>
      <c r="J26" t="s">
        <v>36</v>
      </c>
      <c r="P26" s="11"/>
      <c r="Q26" s="11"/>
      <c r="R26" s="11"/>
      <c r="T26" s="11"/>
      <c r="U26" s="11"/>
      <c r="V26" s="11"/>
      <c r="W26" s="11"/>
      <c r="X26" s="11"/>
      <c r="AE26" t="s">
        <v>23</v>
      </c>
      <c r="AF26">
        <v>3168</v>
      </c>
    </row>
    <row r="27" spans="7:32" x14ac:dyDescent="0.25">
      <c r="G27" t="s">
        <v>15</v>
      </c>
      <c r="H27">
        <v>64338000</v>
      </c>
      <c r="I27">
        <f>H27/3600</f>
        <v>17871.666666666668</v>
      </c>
      <c r="P27" s="11"/>
      <c r="Q27" s="11"/>
      <c r="R27" s="11"/>
      <c r="T27" s="11"/>
      <c r="U27" s="11"/>
      <c r="V27" s="11"/>
      <c r="W27" s="11"/>
      <c r="X27" s="11"/>
      <c r="AE27" t="s">
        <v>19</v>
      </c>
      <c r="AF27">
        <f>AF26*1.2</f>
        <v>3801.6</v>
      </c>
    </row>
    <row r="28" spans="7:32" x14ac:dyDescent="0.25">
      <c r="G28" t="s">
        <v>17</v>
      </c>
      <c r="H28">
        <v>3638070</v>
      </c>
      <c r="P28" s="11"/>
      <c r="Q28" s="11"/>
      <c r="R28" s="12"/>
      <c r="T28" s="12"/>
      <c r="U28" s="12"/>
      <c r="V28" s="11"/>
      <c r="W28" s="11"/>
      <c r="X28" s="11"/>
      <c r="AE28" t="s">
        <v>35</v>
      </c>
      <c r="AF28">
        <f>AF27*1.3</f>
        <v>4942.08</v>
      </c>
    </row>
    <row r="29" spans="7:32" x14ac:dyDescent="0.25">
      <c r="G29" t="s">
        <v>16</v>
      </c>
      <c r="H29">
        <v>30000</v>
      </c>
      <c r="P29" s="11"/>
      <c r="Q29" s="11"/>
      <c r="R29" s="11"/>
      <c r="T29" s="11"/>
      <c r="U29" s="11"/>
      <c r="V29" s="11"/>
      <c r="W29" s="11"/>
      <c r="X29" s="11"/>
      <c r="AE29" t="s">
        <v>20</v>
      </c>
      <c r="AF29">
        <v>19000</v>
      </c>
    </row>
    <row r="30" spans="7:32" x14ac:dyDescent="0.25">
      <c r="G30" t="s">
        <v>18</v>
      </c>
      <c r="H30">
        <f>SUM(H27:H29)</f>
        <v>68006070</v>
      </c>
      <c r="P30" s="11"/>
      <c r="Q30" s="11"/>
      <c r="R30" s="11"/>
      <c r="T30" s="11"/>
      <c r="U30" s="11"/>
      <c r="V30" s="11"/>
      <c r="W30" s="11"/>
      <c r="X30" s="11"/>
      <c r="AF30">
        <f>AF29*AF28</f>
        <v>93899520</v>
      </c>
    </row>
    <row r="31" spans="7:32" x14ac:dyDescent="0.25">
      <c r="P31" s="11"/>
      <c r="Q31" s="11"/>
      <c r="R31" s="11"/>
      <c r="T31" s="11"/>
      <c r="U31" s="11"/>
      <c r="V31" s="11"/>
      <c r="W31" s="11"/>
      <c r="X31" s="11"/>
      <c r="AF31">
        <f>AF30/AF26</f>
        <v>29640</v>
      </c>
    </row>
    <row r="32" spans="7:32" x14ac:dyDescent="0.25">
      <c r="P32" s="11"/>
      <c r="Q32" s="11"/>
      <c r="R32" s="11"/>
      <c r="S32" s="6"/>
      <c r="T32" s="11"/>
      <c r="U32" s="11"/>
      <c r="V32" s="11"/>
      <c r="W32" s="11"/>
      <c r="X32" s="11"/>
      <c r="AF32">
        <f>AF31*1.2</f>
        <v>35568</v>
      </c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2024-08-14T12:21:11Z</dcterms:modified>
</cp:coreProperties>
</file>