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JSB\Vasai (West)\NOHAR SHIVPRASAD SINGH\"/>
    </mc:Choice>
  </mc:AlternateContent>
  <xr:revisionPtr revIDLastSave="0" documentId="13_ncr:1_{A9F80E6A-9A0F-474F-AA3C-2C27EDC90901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7" i="4" l="1"/>
  <c r="Q6" i="4"/>
  <c r="Q5" i="4"/>
  <c r="Q4" i="4"/>
  <c r="P4" i="4"/>
  <c r="Q3" i="4"/>
  <c r="P2" i="4"/>
  <c r="C5" i="25" l="1"/>
  <c r="C4" i="25"/>
  <c r="C3" i="25"/>
  <c r="Q2" i="4"/>
  <c r="B2" i="4" s="1"/>
  <c r="C2" i="4" s="1"/>
  <c r="P3" i="4"/>
  <c r="B3" i="4" s="1"/>
  <c r="C3" i="4" s="1"/>
  <c r="D3" i="4" s="1"/>
  <c r="B4" i="4"/>
  <c r="C4" i="4" s="1"/>
  <c r="D4" i="4" s="1"/>
  <c r="P5" i="4"/>
  <c r="P6" i="4"/>
  <c r="B6" i="4"/>
  <c r="C6" i="4" s="1"/>
  <c r="P7" i="4"/>
  <c r="B7" i="4" s="1"/>
  <c r="C7" i="4" s="1"/>
  <c r="D7" i="4" s="1"/>
  <c r="P8" i="4"/>
  <c r="P9" i="4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<sst xmlns="http://schemas.openxmlformats.org/spreadsheetml/2006/main" count="133" uniqueCount="91">
  <si>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</si>
  <si>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</si>
  <si>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</si>
  <si>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</si>
  <si>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</si>
  <si>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</si>
  <si>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</si>
  <si>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</si>
  <si>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</si>
  <si>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</si>
  <si>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</si>
  <si>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</si>
  <si>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</si>
  <si>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</si>
  <si>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</si>
  <si>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</si>
  <si>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</si>
  <si>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</si>
  <si>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</si>
  <si>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</si>
  <si>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</si>
  <si>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</si>
  <si>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</si>
  <si>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</si>
  <si>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</si>
  <si>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</si>
  <si>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</si>
  <si>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</si>
  <si>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</si>
  <si>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</si>
  <si>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</si>
  <si>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</si>
  <si>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</si>
  <si>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</si>
  <si>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</si>
  <si>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</si>
  <si>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</si>
  <si>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</si>
  <si>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</si>
  <si>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</si>
  <si>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</si>
  <si>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</si>
  <si>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</si>
  <si>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</si>
  <si>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</si>
  <si>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</si>
  <si>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</si>
  <si>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</si>
  <si>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</si>
  <si>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</si>
  <si>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</si>
  <si>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</si>
  <si>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</si>
  <si>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</si>
  <si>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</si>
  <si>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</si>
  <si>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</si>
  <si>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</si>
  <si>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</si>
  <si>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</si>
  <si>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</si>
  <si>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</si>
  <si>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</si>
  <si>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</si>
  <si>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</si>
  <si>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</si>
  <si>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</si>
  <si>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</si>
  <si>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</si>
  <si>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</si>
  <si>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</si>
  <si>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</si>
  <si>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</si>
  <si>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</si>
  <si>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</si>
  <si>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</si>
  <si>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</si>
  <si>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</si>
  <si>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</si>
  <si>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</si>
  <si>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</si>
  <si>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</si>
  <si>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</si>
  <si>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</si>
  <si>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</si>
  <si>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IGR-31.07.23</t>
  </si>
  <si>
    <t>IGR-05.08.24</t>
  </si>
  <si>
    <t>IGR-16.10.23</t>
  </si>
  <si>
    <t>IGR-17.07.23</t>
  </si>
  <si>
    <t>IGR-28.04.23</t>
  </si>
  <si>
    <t>IGR-16.03.23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</si>
</sst>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" fillId="2" borderId="0" xfId="0" applyFont="1" applyFill="1"/>
    <xf numFmtId="4" fontId="0" fillId="2" borderId="0" xfId="0" applyNumberFormat="1" applyFill="1"/>
    <xf numFmtId="0" fontId="10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1C76598-9294-496A-877E-F371D5CAC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0F67B9-7030-4F12-BA7C-43D49A4B2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08511D-F95F-4D4D-855B-B7C5C74DF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27F83B-265A-4989-9D38-75A3DAE44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1C1379-0423-4C38-8049-E3183C6D1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830897-47C4-4E37-B09B-2E1BAD04E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86928</xdr:colOff>
      <xdr:row>45</xdr:row>
      <xdr:rowOff>144091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DC0E20-AEA2-484D-9757-4F402256C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21328" cy="871659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191718</xdr:colOff>
      <xdr:row>47</xdr:row>
      <xdr:rowOff>1250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C84469-D8BD-4C92-8D87-6553B30EE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26118" cy="8954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77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83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78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79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80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81</v>
      </c>
      <c r="C8" s="52">
        <f>C7*D13%</f>
        <v>321094.09999999998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82</v>
      </c>
      <c r="C9" s="57">
        <f>C6+C8</f>
        <v>350494.1</v>
      </c>
      <c r="D9" s="58" t="s">
        <v>62</v>
      </c>
      <c r="E9" s="59">
        <f>C9/10.764</f>
        <v>32561.696395392046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2024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0</v>
      </c>
      <c r="D13" s="65">
        <f>D12-C13</f>
        <v>100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5"/>
      <c r="L1" s="75"/>
      <c r="M1" s="75"/>
      <c r="N1" s="75"/>
      <c r="O1" s="75"/>
      <c r="P1" s="75"/>
      <c r="Q1" s="75"/>
      <c r="R1" s="75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tabSelected="1" workbookViewId="0">
      <selection activeCell="C14" sqref="C14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10500</v>
      </c>
      <c r="D3" s="22" t="s">
        <v>76</v>
      </c>
      <c r="E3" s="6" t="s">
        <v>84</v>
      </c>
    </row>
    <row r="4" spans="1:5" ht="30" x14ac:dyDescent="0.25">
      <c r="A4" s="21" t="s">
        <v>14</v>
      </c>
      <c r="B4" s="18"/>
      <c r="C4" s="19">
        <v>3500</v>
      </c>
      <c r="D4" s="22"/>
    </row>
    <row r="5" spans="1:5" x14ac:dyDescent="0.25">
      <c r="A5" s="15" t="s">
        <v>15</v>
      </c>
      <c r="B5" s="18"/>
      <c r="C5" s="19">
        <f>C3-C4</f>
        <v>7000</v>
      </c>
      <c r="D5" s="22"/>
    </row>
    <row r="6" spans="1:5" x14ac:dyDescent="0.25">
      <c r="A6" s="15" t="s">
        <v>16</v>
      </c>
      <c r="B6" s="18"/>
      <c r="C6" s="19">
        <f>C4</f>
        <v>3500</v>
      </c>
      <c r="D6" s="22"/>
    </row>
    <row r="7" spans="1:5" x14ac:dyDescent="0.25">
      <c r="A7" s="15" t="s">
        <v>17</v>
      </c>
      <c r="B7" s="23"/>
      <c r="C7" s="24">
        <f>D7-D8</f>
        <v>0</v>
      </c>
      <c r="D7" s="24">
        <v>2024</v>
      </c>
    </row>
    <row r="8" spans="1:5" x14ac:dyDescent="0.25">
      <c r="A8" s="15" t="s">
        <v>18</v>
      </c>
      <c r="B8" s="23"/>
      <c r="C8" s="24">
        <f>C9-C7</f>
        <v>60</v>
      </c>
      <c r="D8" s="24">
        <v>2024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0</v>
      </c>
      <c r="D10" s="24"/>
    </row>
    <row r="11" spans="1:5" x14ac:dyDescent="0.25">
      <c r="A11" s="15"/>
      <c r="B11" s="25"/>
      <c r="C11" s="26">
        <f>C10%</f>
        <v>0</v>
      </c>
      <c r="D11" s="26"/>
    </row>
    <row r="12" spans="1:5" x14ac:dyDescent="0.25">
      <c r="A12" s="15" t="s">
        <v>21</v>
      </c>
      <c r="B12" s="18"/>
      <c r="C12" s="19">
        <f>C6*C11</f>
        <v>0</v>
      </c>
      <c r="D12" s="22"/>
    </row>
    <row r="13" spans="1:5" x14ac:dyDescent="0.25">
      <c r="A13" s="15" t="s">
        <v>22</v>
      </c>
      <c r="B13" s="18"/>
      <c r="C13" s="19">
        <f>C6-C12</f>
        <v>3500</v>
      </c>
      <c r="D13" s="22"/>
    </row>
    <row r="14" spans="1:5" x14ac:dyDescent="0.25">
      <c r="A14" s="15" t="s">
        <v>15</v>
      </c>
      <c r="B14" s="18"/>
      <c r="C14" s="19">
        <f>C5</f>
        <v>7000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10500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ACA</v>
      </c>
      <c r="B18" s="7"/>
      <c r="C18" s="29">
        <v>554</v>
      </c>
      <c r="D18" s="24"/>
    </row>
    <row r="19" spans="1:5" x14ac:dyDescent="0.25">
      <c r="A19" s="15" t="s">
        <v>74</v>
      </c>
      <c r="B19" s="6"/>
      <c r="C19" s="30">
        <f>C18*C16</f>
        <v>5817000</v>
      </c>
      <c r="D19" s="72"/>
      <c r="E19" s="65"/>
    </row>
    <row r="20" spans="1:5" x14ac:dyDescent="0.25">
      <c r="A20" s="15" t="s">
        <v>24</v>
      </c>
      <c r="C20" s="31">
        <f>C19*90%</f>
        <v>5235300</v>
      </c>
      <c r="D20" s="30"/>
      <c r="E20" s="65"/>
    </row>
    <row r="21" spans="1:5" x14ac:dyDescent="0.25">
      <c r="A21" s="15" t="s">
        <v>25</v>
      </c>
      <c r="C21" s="31">
        <f>C19*80%</f>
        <v>4653600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1939000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12118.75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S2" sqref="S2:S7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397.01220000000001</v>
      </c>
      <c r="C2" s="4">
        <f t="shared" ref="C2:C16" si="1">B2*1.2</f>
        <v>476.41463999999996</v>
      </c>
      <c r="D2" s="4">
        <f t="shared" ref="D2:D16" si="2">C2*1.2</f>
        <v>571.69756799999993</v>
      </c>
      <c r="E2" s="5">
        <f t="shared" ref="E2:E16" si="3">R2</f>
        <v>3800000</v>
      </c>
      <c r="F2" s="4">
        <f t="shared" ref="F2:F15" si="4">ROUND((E2/B2),0)</f>
        <v>9571</v>
      </c>
      <c r="G2" s="4">
        <f t="shared" ref="G2:G15" si="5">ROUND((E2/C2),0)</f>
        <v>7976</v>
      </c>
      <c r="H2" s="4">
        <f t="shared" ref="H2:H15" si="6">ROUND((E2/D2),0)</f>
        <v>6647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>44.26*10.764</f>
        <v>476.41463999999996</v>
      </c>
      <c r="Q2">
        <f t="shared" ref="Q2:Q10" si="9">P2/1.2</f>
        <v>397.01220000000001</v>
      </c>
      <c r="R2" s="2">
        <v>3800000</v>
      </c>
      <c r="S2" s="2" t="s">
        <v>85</v>
      </c>
    </row>
    <row r="3" spans="1:19" x14ac:dyDescent="0.25">
      <c r="A3" s="4">
        <v>2</v>
      </c>
      <c r="B3" s="4">
        <f t="shared" si="0"/>
        <v>347.13899999999995</v>
      </c>
      <c r="C3" s="4">
        <f t="shared" si="1"/>
        <v>416.56679999999994</v>
      </c>
      <c r="D3" s="4">
        <f t="shared" si="2"/>
        <v>499.88015999999993</v>
      </c>
      <c r="E3" s="5">
        <f t="shared" si="3"/>
        <v>3300000</v>
      </c>
      <c r="F3" s="4">
        <f t="shared" si="4"/>
        <v>9506</v>
      </c>
      <c r="G3" s="4">
        <f t="shared" si="5"/>
        <v>7922</v>
      </c>
      <c r="H3" s="4">
        <f t="shared" si="6"/>
        <v>6602</v>
      </c>
      <c r="I3" s="4">
        <f t="shared" si="7"/>
        <v>0</v>
      </c>
      <c r="J3" s="4">
        <f t="shared" si="8"/>
        <v>0</v>
      </c>
      <c r="O3">
        <v>0</v>
      </c>
      <c r="P3">
        <f t="shared" ref="P3:P10" si="10">O3/1.2</f>
        <v>0</v>
      </c>
      <c r="Q3">
        <f>32.25*10.764</f>
        <v>347.13899999999995</v>
      </c>
      <c r="R3" s="2">
        <v>3300000</v>
      </c>
      <c r="S3" s="2" t="s">
        <v>86</v>
      </c>
    </row>
    <row r="4" spans="1:19" x14ac:dyDescent="0.25">
      <c r="A4" s="4">
        <v>3</v>
      </c>
      <c r="B4" s="4">
        <f t="shared" si="0"/>
        <v>356.82659999999998</v>
      </c>
      <c r="C4" s="4">
        <f t="shared" si="1"/>
        <v>428.19191999999998</v>
      </c>
      <c r="D4" s="4">
        <f t="shared" si="2"/>
        <v>513.83030399999996</v>
      </c>
      <c r="E4" s="5">
        <f t="shared" si="3"/>
        <v>3604000</v>
      </c>
      <c r="F4" s="4">
        <f t="shared" si="4"/>
        <v>10100</v>
      </c>
      <c r="G4" s="4">
        <f t="shared" si="5"/>
        <v>8417</v>
      </c>
      <c r="H4" s="4">
        <f t="shared" si="6"/>
        <v>7014</v>
      </c>
      <c r="I4" s="4">
        <f t="shared" si="7"/>
        <v>0</v>
      </c>
      <c r="J4" s="4">
        <f t="shared" si="8"/>
        <v>0</v>
      </c>
      <c r="O4">
        <v>0</v>
      </c>
      <c r="P4">
        <f t="shared" si="10"/>
        <v>0</v>
      </c>
      <c r="Q4">
        <f>33.15*10.764</f>
        <v>356.82659999999998</v>
      </c>
      <c r="R4" s="2">
        <v>3604000</v>
      </c>
      <c r="S4" s="2" t="s">
        <v>87</v>
      </c>
    </row>
    <row r="5" spans="1:19" x14ac:dyDescent="0.25">
      <c r="A5" s="4">
        <v>4</v>
      </c>
      <c r="B5" s="4">
        <f t="shared" si="0"/>
        <v>356.82659999999998</v>
      </c>
      <c r="C5" s="4">
        <f t="shared" si="1"/>
        <v>428.19191999999998</v>
      </c>
      <c r="D5" s="4">
        <f t="shared" si="2"/>
        <v>513.83030399999996</v>
      </c>
      <c r="E5" s="5">
        <f t="shared" si="3"/>
        <v>3624000</v>
      </c>
      <c r="F5" s="73">
        <f t="shared" si="4"/>
        <v>10156</v>
      </c>
      <c r="G5" s="73">
        <f t="shared" si="5"/>
        <v>8463</v>
      </c>
      <c r="H5" s="73">
        <f t="shared" si="6"/>
        <v>7053</v>
      </c>
      <c r="I5" s="73">
        <f t="shared" si="7"/>
        <v>0</v>
      </c>
      <c r="J5" s="73">
        <f t="shared" si="8"/>
        <v>0</v>
      </c>
      <c r="K5" s="7"/>
      <c r="L5" s="7"/>
      <c r="M5" s="7"/>
      <c r="N5" s="7"/>
      <c r="O5" s="7">
        <v>0</v>
      </c>
      <c r="P5" s="7">
        <f t="shared" si="10"/>
        <v>0</v>
      </c>
      <c r="Q5" s="7">
        <f>33.15*10.764</f>
        <v>356.82659999999998</v>
      </c>
      <c r="R5" s="74">
        <v>3624000</v>
      </c>
      <c r="S5" s="74" t="s">
        <v>88</v>
      </c>
    </row>
    <row r="6" spans="1:19" x14ac:dyDescent="0.25">
      <c r="A6" s="4">
        <v>5</v>
      </c>
      <c r="B6" s="4">
        <f t="shared" si="0"/>
        <v>500.31071999999995</v>
      </c>
      <c r="C6" s="4">
        <f t="shared" si="1"/>
        <v>600.37286399999994</v>
      </c>
      <c r="D6" s="4">
        <f t="shared" si="2"/>
        <v>720.44743679999988</v>
      </c>
      <c r="E6" s="5">
        <f t="shared" si="3"/>
        <v>5500000</v>
      </c>
      <c r="F6" s="73">
        <f t="shared" si="4"/>
        <v>10993</v>
      </c>
      <c r="G6" s="73">
        <f t="shared" si="5"/>
        <v>9161</v>
      </c>
      <c r="H6" s="73">
        <f t="shared" si="6"/>
        <v>7634</v>
      </c>
      <c r="I6" s="73">
        <f t="shared" si="7"/>
        <v>0</v>
      </c>
      <c r="J6" s="73">
        <f t="shared" si="8"/>
        <v>0</v>
      </c>
      <c r="K6" s="7"/>
      <c r="L6" s="7"/>
      <c r="M6" s="7"/>
      <c r="N6" s="7"/>
      <c r="O6" s="7">
        <v>0</v>
      </c>
      <c r="P6" s="7">
        <f t="shared" si="10"/>
        <v>0</v>
      </c>
      <c r="Q6" s="7">
        <f>46.48*10.764</f>
        <v>500.31071999999995</v>
      </c>
      <c r="R6" s="74">
        <v>5500000</v>
      </c>
      <c r="S6" s="74" t="s">
        <v>89</v>
      </c>
    </row>
    <row r="7" spans="1:19" x14ac:dyDescent="0.25">
      <c r="A7" s="4">
        <v>6</v>
      </c>
      <c r="B7" s="4">
        <f t="shared" si="0"/>
        <v>356.82659999999998</v>
      </c>
      <c r="C7" s="4">
        <f t="shared" si="1"/>
        <v>428.19191999999998</v>
      </c>
      <c r="D7" s="4">
        <f t="shared" si="2"/>
        <v>513.83030399999996</v>
      </c>
      <c r="E7" s="5">
        <f t="shared" si="3"/>
        <v>3749000</v>
      </c>
      <c r="F7" s="73">
        <f t="shared" si="4"/>
        <v>10507</v>
      </c>
      <c r="G7" s="73">
        <f t="shared" si="5"/>
        <v>8755</v>
      </c>
      <c r="H7" s="73">
        <f t="shared" si="6"/>
        <v>7296</v>
      </c>
      <c r="I7" s="73">
        <f t="shared" si="7"/>
        <v>0</v>
      </c>
      <c r="J7" s="73">
        <f t="shared" si="8"/>
        <v>0</v>
      </c>
      <c r="K7" s="7"/>
      <c r="L7" s="7"/>
      <c r="M7" s="7"/>
      <c r="N7" s="7"/>
      <c r="O7" s="7">
        <v>0</v>
      </c>
      <c r="P7" s="7">
        <f t="shared" si="10"/>
        <v>0</v>
      </c>
      <c r="Q7" s="7">
        <f>33.15*10.764</f>
        <v>356.82659999999998</v>
      </c>
      <c r="R7" s="74">
        <v>3749000</v>
      </c>
      <c r="S7" s="74" t="s">
        <v>90</v>
      </c>
    </row>
    <row r="8" spans="1:19" x14ac:dyDescent="0.25">
      <c r="A8" s="4">
        <v>7</v>
      </c>
      <c r="B8" s="4">
        <f t="shared" si="0"/>
        <v>346</v>
      </c>
      <c r="C8" s="4">
        <f t="shared" si="1"/>
        <v>415.2</v>
      </c>
      <c r="D8" s="4">
        <f t="shared" si="2"/>
        <v>498.23999999999995</v>
      </c>
      <c r="E8" s="5">
        <f t="shared" si="3"/>
        <v>3400000</v>
      </c>
      <c r="F8" s="73">
        <f t="shared" si="4"/>
        <v>9827</v>
      </c>
      <c r="G8" s="73">
        <f t="shared" si="5"/>
        <v>8189</v>
      </c>
      <c r="H8" s="73">
        <f t="shared" si="6"/>
        <v>6824</v>
      </c>
      <c r="I8" s="73">
        <f t="shared" si="7"/>
        <v>0</v>
      </c>
      <c r="J8" s="73">
        <f t="shared" si="8"/>
        <v>0</v>
      </c>
      <c r="K8" s="7"/>
      <c r="L8" s="7"/>
      <c r="M8" s="7"/>
      <c r="N8" s="7"/>
      <c r="O8" s="7">
        <v>0</v>
      </c>
      <c r="P8" s="7">
        <f t="shared" si="10"/>
        <v>0</v>
      </c>
      <c r="Q8" s="7">
        <v>346</v>
      </c>
      <c r="R8" s="74">
        <v>3400000</v>
      </c>
      <c r="S8" s="2"/>
    </row>
    <row r="9" spans="1:19" x14ac:dyDescent="0.25">
      <c r="A9" s="4">
        <v>8</v>
      </c>
      <c r="B9" s="4">
        <f t="shared" si="0"/>
        <v>500</v>
      </c>
      <c r="C9" s="4">
        <f t="shared" si="1"/>
        <v>600</v>
      </c>
      <c r="D9" s="4">
        <f t="shared" si="2"/>
        <v>720</v>
      </c>
      <c r="E9" s="5">
        <f t="shared" si="3"/>
        <v>5600000</v>
      </c>
      <c r="F9" s="73">
        <f t="shared" si="4"/>
        <v>11200</v>
      </c>
      <c r="G9" s="73">
        <f t="shared" si="5"/>
        <v>9333</v>
      </c>
      <c r="H9" s="73">
        <f t="shared" si="6"/>
        <v>7778</v>
      </c>
      <c r="I9" s="73">
        <f t="shared" si="7"/>
        <v>0</v>
      </c>
      <c r="J9" s="73">
        <f t="shared" si="8"/>
        <v>0</v>
      </c>
      <c r="K9" s="7"/>
      <c r="L9" s="7"/>
      <c r="M9" s="7"/>
      <c r="N9" s="7"/>
      <c r="O9" s="7">
        <v>0</v>
      </c>
      <c r="P9" s="7">
        <f t="shared" si="10"/>
        <v>0</v>
      </c>
      <c r="Q9" s="7">
        <v>500</v>
      </c>
      <c r="R9" s="74">
        <v>5600000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52" t="s">
        <v>71</v>
      </c>
      <c r="G27" s="52">
        <v>511</v>
      </c>
    </row>
    <row r="28" spans="1:19" s="10" customFormat="1" x14ac:dyDescent="0.25">
      <c r="C28" s="67" t="s">
        <v>75</v>
      </c>
      <c r="D28" s="67"/>
      <c r="F28" s="52" t="s">
        <v>84</v>
      </c>
      <c r="G28" s="52">
        <v>554</v>
      </c>
    </row>
    <row r="29" spans="1:19" s="10" customFormat="1" x14ac:dyDescent="0.25">
      <c r="C29" s="67" t="s">
        <v>1</v>
      </c>
      <c r="D29" s="67"/>
      <c r="F29" s="52" t="s">
        <v>72</v>
      </c>
      <c r="G29" s="52">
        <v>609</v>
      </c>
      <c r="H29" s="10">
        <f>G29/G28</f>
        <v>1.0992779783393503</v>
      </c>
    </row>
    <row r="30" spans="1:19" s="10" customFormat="1" x14ac:dyDescent="0.25">
      <c r="F30" s="52" t="s">
        <v>73</v>
      </c>
      <c r="G30" s="52"/>
    </row>
    <row r="31" spans="1:19" s="10" customFormat="1" x14ac:dyDescent="0.25">
      <c r="C31" s="70"/>
      <c r="D31" s="70"/>
      <c r="F31" s="70" t="s">
        <v>74</v>
      </c>
      <c r="G31" s="70">
        <f>G29*G30</f>
        <v>0</v>
      </c>
      <c r="H31" s="10" t="e">
        <f>G31/D29</f>
        <v>#DIV/0!</v>
      </c>
    </row>
    <row r="32" spans="1:19" s="10" customFormat="1" x14ac:dyDescent="0.25">
      <c r="C32" s="70"/>
      <c r="D32" s="70"/>
      <c r="F32" s="70" t="s">
        <v>24</v>
      </c>
      <c r="G32" s="70">
        <f>G31*90%</f>
        <v>0</v>
      </c>
    </row>
    <row r="33" spans="3:7" s="10" customFormat="1" x14ac:dyDescent="0.25">
      <c r="C33" s="70"/>
      <c r="D33" s="70"/>
      <c r="F33" s="70" t="s">
        <v>25</v>
      </c>
      <c r="G33" s="70">
        <f>G31*80%</f>
        <v>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2024-08-09T10:50:20Z</dcterms:modified>
</cp:coreProperties>
</file>