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ugust 2024\Kapil Murailal Agarwal  - SBI\"/>
    </mc:Choice>
  </mc:AlternateContent>
  <xr:revisionPtr revIDLastSave="0" documentId="13_ncr:1_{99186E8C-29A0-41FD-B09B-DDF5EFC737E4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T12" i="21" l="1"/>
  <c r="S10" i="19"/>
  <c r="X10" i="18"/>
  <c r="S17" i="17"/>
  <c r="G33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Y45" i="4" s="1"/>
  <c r="Y47" i="4" l="1"/>
  <c r="Y46" i="4"/>
  <c r="W46" i="4"/>
  <c r="W51" i="4"/>
  <c r="S41" i="4"/>
  <c r="W47" i="4" l="1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<sst xmlns="http://schemas.openxmlformats.org/spreadsheetml/2006/main" count="49" uniqueCount="43">
  <si>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</si>
  <si>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</si>
  <si>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</si>
  <si>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</si>
  <si>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</si>
  <si>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</si>
  <si>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</si>
  <si>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</si>
  <si>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</si>
  <si>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</si>
  <si>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</si>
  <si>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</si>
  <si>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</si>
  <si>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</si>
  <si>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</si>
  <si>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</si>
  <si>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</si>
  <si>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</si>
  <si>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</si>
  <si>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</si>
  <si>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</si>
  <si>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</si>
  <si>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</si>
  <si>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</si>
  <si>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</si>
  <si>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</si>
  <si>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</si>
  <si>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</si>
  <si>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</si>
  <si>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</si>
  <si>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</si>
  <si>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</si>
  <si>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</si>
  <si>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</si>
  <si>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</si>
  <si>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</si>
  <si>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</si>
  <si>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</si>
  <si>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</si>
  <si>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</si>
  <si>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As per Rera</t>
  </si>
  <si>
    <t>State Bank of India ( Madam Cama Road Branch Mumbai )  - Mr Kapil Murailal Agarwal / Mrs subhi Kapil Agrawal</t>
  </si>
  <si>
    <t xml:space="preserve">FMV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</si>
</sst>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45</xdr:row>
      <xdr:rowOff>172607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C7562B-E2DE-4191-8B30-4E7615272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828790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5</xdr:row>
      <xdr:rowOff>0</xdr:rowOff>
    </xdr:from>
    <xdr:to>
      <xdr:col>18</xdr:col>
      <xdr:colOff>191718</xdr:colOff>
      <xdr:row>40</xdr:row>
      <xdr:rowOff>162878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9BE3CA-B4CA-4408-9786-8BAF6CF15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952500"/>
          <a:ext cx="8726118" cy="68303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12</xdr:col>
      <xdr:colOff>439147</xdr:colOff>
      <xdr:row>52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A3B61D-25EF-4E19-A349-C5E49E5F5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144747" cy="88023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381989</xdr:colOff>
      <xdr:row>48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66894-ADA8-4642-AFB3-52A49B035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087589" cy="89642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515358</xdr:colOff>
      <xdr:row>49</xdr:row>
      <xdr:rowOff>172704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7F8256-5110-4C51-B370-1CC7C8676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220958" cy="898332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163139</xdr:colOff>
      <xdr:row>44</xdr:row>
      <xdr:rowOff>153405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AD6DE0-D6FC-497B-87EF-399FF2847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97539" cy="720190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134560</xdr:colOff>
      <xdr:row>39</xdr:row>
      <xdr:rowOff>48669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5B7C90-085E-4E0D-9706-97E1364A4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68960" cy="747816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48823</xdr:colOff>
      <xdr:row>42</xdr:row>
      <xdr:rowOff>115406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676B8F-EAD6-42F6-A1B9-0F236E6BB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583223" cy="792590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134560</xdr:colOff>
      <xdr:row>39</xdr:row>
      <xdr:rowOff>143905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88A06B-2142-4DE5-826E-AE2058C8B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68960" cy="738290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77402</xdr:colOff>
      <xdr:row>41</xdr:row>
      <xdr:rowOff>1064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E31921-8360-45D9-8F18-4BB5AFE5C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11802" cy="76210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9" zoomScaleNormal="100" workbookViewId="0">
      <selection activeCell="Y34" sqref="Y3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646</v>
      </c>
      <c r="C3" s="4">
        <f>B3*1.2</f>
        <v>775.19999999999993</v>
      </c>
      <c r="D3" s="4">
        <f t="shared" ref="D3:D14" si="2">C3*1.2</f>
        <v>930.2399999999999</v>
      </c>
      <c r="E3" s="5">
        <f t="shared" ref="E3:E14" si="3">R3</f>
        <v>9601500</v>
      </c>
      <c r="F3" s="9">
        <f t="shared" ref="F3:F14" si="4">ROUND((E3/B3),0)</f>
        <v>14863</v>
      </c>
      <c r="G3" s="9">
        <f t="shared" ref="G3:G14" si="5">ROUND((E3/C3),0)</f>
        <v>12386</v>
      </c>
      <c r="H3" s="9">
        <f t="shared" ref="H3:H14" si="6">ROUND((E3/D3),0)</f>
        <v>10322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646</v>
      </c>
      <c r="R3" s="2">
        <v>9601500</v>
      </c>
    </row>
    <row r="4" spans="1:20" x14ac:dyDescent="0.25">
      <c r="A4" s="4">
        <f t="shared" ref="A4:A9" si="9">N4</f>
        <v>0</v>
      </c>
      <c r="B4" s="4">
        <f t="shared" ref="B4:B9" si="10">Q4</f>
        <v>663</v>
      </c>
      <c r="C4" s="4">
        <f t="shared" ref="C4:C9" si="11">B4*1.2</f>
        <v>795.6</v>
      </c>
      <c r="D4" s="4">
        <f t="shared" ref="D4:D9" si="12">C4*1.2</f>
        <v>954.72</v>
      </c>
      <c r="E4" s="5">
        <f t="shared" ref="E4:E9" si="13">R4</f>
        <v>10198950</v>
      </c>
      <c r="F4" s="9">
        <f t="shared" ref="F4:F9" si="14">ROUND((E4/B4),0)</f>
        <v>15383</v>
      </c>
      <c r="G4" s="9">
        <f t="shared" ref="G4:G9" si="15">ROUND((E4/C4),0)</f>
        <v>12819</v>
      </c>
      <c r="H4" s="9">
        <f t="shared" ref="H4:H9" si="16">ROUND((E4/D4),0)</f>
        <v>10683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663</v>
      </c>
      <c r="R4" s="2">
        <v>10198950</v>
      </c>
    </row>
    <row r="5" spans="1:20" x14ac:dyDescent="0.25">
      <c r="A5" s="4">
        <f t="shared" si="9"/>
        <v>0</v>
      </c>
      <c r="B5" s="4">
        <f t="shared" si="10"/>
        <v>663</v>
      </c>
      <c r="C5" s="4">
        <f t="shared" si="11"/>
        <v>795.6</v>
      </c>
      <c r="D5" s="4">
        <f t="shared" si="12"/>
        <v>954.72</v>
      </c>
      <c r="E5" s="5">
        <f t="shared" si="13"/>
        <v>10364500</v>
      </c>
      <c r="F5" s="9">
        <f t="shared" si="14"/>
        <v>15633</v>
      </c>
      <c r="G5" s="9">
        <f t="shared" si="15"/>
        <v>13027</v>
      </c>
      <c r="H5" s="9">
        <f t="shared" si="16"/>
        <v>10856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663</v>
      </c>
      <c r="R5" s="2">
        <v>10364500</v>
      </c>
    </row>
    <row r="6" spans="1:20" x14ac:dyDescent="0.25">
      <c r="A6" s="4">
        <f t="shared" si="9"/>
        <v>0</v>
      </c>
      <c r="B6" s="4">
        <f t="shared" si="10"/>
        <v>663</v>
      </c>
      <c r="C6" s="4">
        <f t="shared" si="11"/>
        <v>795.6</v>
      </c>
      <c r="D6" s="4">
        <f t="shared" si="12"/>
        <v>954.72</v>
      </c>
      <c r="E6" s="5">
        <f t="shared" si="13"/>
        <v>10524500</v>
      </c>
      <c r="F6" s="9">
        <f t="shared" si="14"/>
        <v>15874</v>
      </c>
      <c r="G6" s="9">
        <f t="shared" si="15"/>
        <v>13228</v>
      </c>
      <c r="H6" s="9">
        <f t="shared" si="16"/>
        <v>11024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663</v>
      </c>
      <c r="R6" s="2">
        <v>10524500</v>
      </c>
    </row>
    <row r="7" spans="1:20" s="43" customFormat="1" x14ac:dyDescent="0.25">
      <c r="A7" s="41">
        <f t="shared" si="9"/>
        <v>0</v>
      </c>
      <c r="B7" s="41">
        <f t="shared" si="10"/>
        <v>646</v>
      </c>
      <c r="C7" s="41">
        <f t="shared" si="11"/>
        <v>775.19999999999993</v>
      </c>
      <c r="D7" s="41">
        <f t="shared" si="12"/>
        <v>930.2399999999999</v>
      </c>
      <c r="E7" s="42">
        <f t="shared" si="13"/>
        <v>10503000</v>
      </c>
      <c r="F7" s="41">
        <f t="shared" si="14"/>
        <v>16259</v>
      </c>
      <c r="G7" s="41">
        <f t="shared" si="15"/>
        <v>13549</v>
      </c>
      <c r="H7" s="41">
        <f t="shared" si="16"/>
        <v>11291</v>
      </c>
      <c r="I7" s="41" t="e">
        <f>#REF!</f>
        <v>#REF!</v>
      </c>
      <c r="J7" s="41">
        <f t="shared" si="17"/>
        <v>0</v>
      </c>
      <c r="O7" s="43">
        <v>0</v>
      </c>
      <c r="P7" s="43">
        <f t="shared" si="18"/>
        <v>0</v>
      </c>
      <c r="Q7" s="43">
        <v>646</v>
      </c>
      <c r="R7" s="44">
        <v>10503000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ref="Q8:Q9" si="19">P8/1.2</f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5" t="s">
        <v>36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20" x14ac:dyDescent="0.25">
      <c r="A16" s="4">
        <f t="shared" ref="A16:A28" si="32">N16</f>
        <v>0</v>
      </c>
      <c r="B16" s="4">
        <f t="shared" ref="B16:B28" si="33">Q16</f>
        <v>646</v>
      </c>
      <c r="C16" s="4">
        <f>B16*1.2</f>
        <v>775.19999999999993</v>
      </c>
      <c r="D16" s="4">
        <f t="shared" ref="D16:D28" si="34">C16*1.2</f>
        <v>930.2399999999999</v>
      </c>
      <c r="E16" s="5">
        <f t="shared" ref="E16:E28" si="35">R16</f>
        <v>9690000</v>
      </c>
      <c r="F16" s="9">
        <f t="shared" ref="F16:F28" si="36">ROUND((E16/B16),0)</f>
        <v>15000</v>
      </c>
      <c r="G16" s="9">
        <f t="shared" ref="G16:G28" si="37">ROUND((E16/C16),0)</f>
        <v>12500</v>
      </c>
      <c r="H16" s="9">
        <f t="shared" ref="H16:H28" si="38">ROUND((E16/D16),0)</f>
        <v>10417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646</v>
      </c>
      <c r="R16" s="2">
        <v>9690000</v>
      </c>
    </row>
    <row r="17" spans="1:24" x14ac:dyDescent="0.25">
      <c r="A17" s="4">
        <f t="shared" si="32"/>
        <v>0</v>
      </c>
      <c r="B17" s="4">
        <f t="shared" si="33"/>
        <v>663</v>
      </c>
      <c r="C17" s="4">
        <f t="shared" ref="C17:C28" si="41">B17*1.2</f>
        <v>795.6</v>
      </c>
      <c r="D17" s="4">
        <f t="shared" si="34"/>
        <v>954.72</v>
      </c>
      <c r="E17" s="5">
        <f t="shared" si="35"/>
        <v>10800000</v>
      </c>
      <c r="F17" s="9">
        <f t="shared" si="36"/>
        <v>16290</v>
      </c>
      <c r="G17" s="9">
        <f t="shared" si="37"/>
        <v>13575</v>
      </c>
      <c r="H17" s="9">
        <f t="shared" si="38"/>
        <v>11312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663</v>
      </c>
      <c r="R17" s="2">
        <v>10800000</v>
      </c>
    </row>
    <row r="18" spans="1:24" s="43" customFormat="1" x14ac:dyDescent="0.25">
      <c r="A18" s="41">
        <f t="shared" si="32"/>
        <v>0</v>
      </c>
      <c r="B18" s="41">
        <f t="shared" si="33"/>
        <v>490</v>
      </c>
      <c r="C18" s="41">
        <f t="shared" si="41"/>
        <v>588</v>
      </c>
      <c r="D18" s="41">
        <f t="shared" si="34"/>
        <v>705.6</v>
      </c>
      <c r="E18" s="42">
        <f t="shared" si="35"/>
        <v>9100000</v>
      </c>
      <c r="F18" s="41">
        <f t="shared" si="36"/>
        <v>18571</v>
      </c>
      <c r="G18" s="41">
        <f t="shared" si="37"/>
        <v>15476</v>
      </c>
      <c r="H18" s="41">
        <f t="shared" si="38"/>
        <v>12897</v>
      </c>
      <c r="I18" s="41" t="e">
        <f>#REF!</f>
        <v>#REF!</v>
      </c>
      <c r="J18" s="41">
        <f t="shared" si="39"/>
        <v>0</v>
      </c>
      <c r="O18" s="43">
        <v>0</v>
      </c>
      <c r="P18" s="43">
        <f t="shared" si="40"/>
        <v>0</v>
      </c>
      <c r="Q18" s="43">
        <v>490</v>
      </c>
      <c r="R18" s="44">
        <v>9100000</v>
      </c>
    </row>
    <row r="19" spans="1:24" x14ac:dyDescent="0.25">
      <c r="A19" s="4">
        <f t="shared" si="32"/>
        <v>0</v>
      </c>
      <c r="B19" s="4">
        <f t="shared" si="33"/>
        <v>663</v>
      </c>
      <c r="C19" s="4">
        <f t="shared" si="41"/>
        <v>795.6</v>
      </c>
      <c r="D19" s="4">
        <f t="shared" si="34"/>
        <v>954.72</v>
      </c>
      <c r="E19" s="5">
        <f t="shared" si="35"/>
        <v>9980000</v>
      </c>
      <c r="F19" s="9">
        <f t="shared" si="36"/>
        <v>15053</v>
      </c>
      <c r="G19" s="9">
        <f t="shared" si="37"/>
        <v>12544</v>
      </c>
      <c r="H19" s="9">
        <f t="shared" si="38"/>
        <v>10453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663</v>
      </c>
      <c r="R19" s="2">
        <v>9980000</v>
      </c>
    </row>
    <row r="20" spans="1:24" x14ac:dyDescent="0.25">
      <c r="A20" s="4">
        <f t="shared" si="32"/>
        <v>0</v>
      </c>
      <c r="B20" s="4">
        <f t="shared" si="33"/>
        <v>1109</v>
      </c>
      <c r="C20" s="4">
        <f t="shared" si="41"/>
        <v>1330.8</v>
      </c>
      <c r="D20" s="4">
        <f t="shared" si="34"/>
        <v>1596.9599999999998</v>
      </c>
      <c r="E20" s="5">
        <f t="shared" si="35"/>
        <v>16000000</v>
      </c>
      <c r="F20" s="9">
        <f t="shared" si="36"/>
        <v>14427</v>
      </c>
      <c r="G20" s="9">
        <f t="shared" si="37"/>
        <v>12023</v>
      </c>
      <c r="H20" s="9">
        <f t="shared" si="38"/>
        <v>10019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1109</v>
      </c>
      <c r="R20" s="2">
        <v>16000000</v>
      </c>
    </row>
    <row r="21" spans="1:24" s="43" customFormat="1" x14ac:dyDescent="0.25">
      <c r="A21" s="41">
        <f t="shared" si="32"/>
        <v>0</v>
      </c>
      <c r="B21" s="41">
        <f t="shared" si="33"/>
        <v>663</v>
      </c>
      <c r="C21" s="41">
        <f t="shared" si="41"/>
        <v>795.6</v>
      </c>
      <c r="D21" s="41">
        <f t="shared" si="34"/>
        <v>954.72</v>
      </c>
      <c r="E21" s="42">
        <f t="shared" si="35"/>
        <v>11700000</v>
      </c>
      <c r="F21" s="41">
        <f t="shared" si="36"/>
        <v>17647</v>
      </c>
      <c r="G21" s="41">
        <f t="shared" si="37"/>
        <v>14706</v>
      </c>
      <c r="H21" s="41">
        <f t="shared" si="38"/>
        <v>12255</v>
      </c>
      <c r="I21" s="41" t="e">
        <f>#REF!</f>
        <v>#REF!</v>
      </c>
      <c r="J21" s="41">
        <f t="shared" si="39"/>
        <v>0</v>
      </c>
      <c r="O21" s="43">
        <v>0</v>
      </c>
      <c r="P21" s="43">
        <f t="shared" si="40"/>
        <v>0</v>
      </c>
      <c r="Q21" s="43">
        <v>663</v>
      </c>
      <c r="R21" s="44">
        <v>11700000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17000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3000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14000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3000</v>
      </c>
      <c r="X32" s="22"/>
    </row>
    <row r="33" spans="5:25" ht="15.75" x14ac:dyDescent="0.25">
      <c r="E33" t="s">
        <v>39</v>
      </c>
      <c r="F33" s="7">
        <v>60.01</v>
      </c>
      <c r="G33">
        <f>F33*10.764</f>
        <v>645.94763999999998</v>
      </c>
      <c r="S33" s="10"/>
      <c r="T33" s="10"/>
      <c r="U33" s="28" t="s">
        <v>17</v>
      </c>
      <c r="V33" s="23"/>
      <c r="W33" s="24">
        <f>X33-X34</f>
        <v>-1</v>
      </c>
      <c r="X33" s="25">
        <v>2024</v>
      </c>
    </row>
    <row r="34" spans="5:25" ht="15.75" x14ac:dyDescent="0.25">
      <c r="S34" s="10"/>
      <c r="T34" s="10"/>
      <c r="U34" s="17" t="s">
        <v>18</v>
      </c>
      <c r="V34" s="23"/>
      <c r="W34" s="24">
        <f>W35-W33</f>
        <v>61</v>
      </c>
      <c r="X34" s="24">
        <v>2025</v>
      </c>
      <c r="Y34" t="s">
        <v>40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6" t="s">
        <v>41</v>
      </c>
      <c r="Q36" s="46"/>
      <c r="R36" s="46"/>
      <c r="S36" s="46"/>
      <c r="T36" s="47"/>
      <c r="U36" s="21" t="s">
        <v>20</v>
      </c>
      <c r="V36" s="23"/>
      <c r="W36" s="24">
        <f>90*W33/W35</f>
        <v>-1.5</v>
      </c>
      <c r="X36" s="24"/>
    </row>
    <row r="37" spans="5:25" ht="15.75" x14ac:dyDescent="0.25">
      <c r="U37" s="17"/>
      <c r="V37" s="26"/>
      <c r="W37" s="27">
        <v>0</v>
      </c>
      <c r="X37" s="27"/>
    </row>
    <row r="38" spans="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3000</v>
      </c>
      <c r="X39" s="22"/>
    </row>
    <row r="40" spans="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14000</v>
      </c>
      <c r="X40" s="22"/>
    </row>
    <row r="41" spans="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17000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37</v>
      </c>
      <c r="V44" s="30"/>
      <c r="W44" s="25">
        <v>646</v>
      </c>
      <c r="X44" s="24"/>
    </row>
    <row r="45" spans="5:25" ht="15.75" x14ac:dyDescent="0.25">
      <c r="P45" s="13" t="s">
        <v>29</v>
      </c>
      <c r="S45" s="10"/>
      <c r="T45" s="11"/>
      <c r="U45" s="17" t="s">
        <v>42</v>
      </c>
      <c r="V45" s="31"/>
      <c r="W45" s="32">
        <f>W42*W44+X46</f>
        <v>10982000</v>
      </c>
      <c r="X45" s="33">
        <v>800000</v>
      </c>
      <c r="Y45" s="15">
        <f>X45+W45</f>
        <v>11782000</v>
      </c>
    </row>
    <row r="46" spans="5:25" ht="15.75" x14ac:dyDescent="0.25">
      <c r="S46" s="11"/>
      <c r="T46" s="10"/>
      <c r="U46" s="17" t="s">
        <v>24</v>
      </c>
      <c r="V46" s="23"/>
      <c r="W46" s="34">
        <f>W45*0.9</f>
        <v>9883800</v>
      </c>
      <c r="X46" s="35"/>
      <c r="Y46" s="15">
        <f>Y45*0.9</f>
        <v>10603800</v>
      </c>
    </row>
    <row r="47" spans="5:25" ht="15.75" x14ac:dyDescent="0.25">
      <c r="S47" s="10"/>
      <c r="T47" s="10"/>
      <c r="U47" s="17" t="s">
        <v>25</v>
      </c>
      <c r="V47" s="23"/>
      <c r="W47" s="34">
        <f>W45*0.8</f>
        <v>8785600</v>
      </c>
      <c r="X47" s="34"/>
      <c r="Y47" s="15">
        <f>Y45*0.8</f>
        <v>9425600</v>
      </c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1938000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W45*0.03/12</f>
        <v>27455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S12:T12"/>
  <sheetViews>
    <sheetView zoomScaleNormal="100" workbookViewId="0">
      <selection activeCell="V29" sqref="V29"/>
    </sheetView>
  </sheetViews>
  <sheetFormatPr defaultRowHeight="15" x14ac:dyDescent="0.25"/>
  <sheetData>
    <row r="12" spans="19:20" x14ac:dyDescent="0.25">
      <c r="S12">
        <v>60.01</v>
      </c>
      <c r="T12">
        <f>S12*10.764</f>
        <v>645.94763999999998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E6" sqref="E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0" zoomScaleNormal="100" workbookViewId="0">
      <selection activeCell="T14" sqref="T14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R16" sqref="R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R17:S17"/>
  <sheetViews>
    <sheetView topLeftCell="A7" zoomScaleNormal="100" workbookViewId="0">
      <selection activeCell="T22" sqref="T22"/>
    </sheetView>
  </sheetViews>
  <sheetFormatPr defaultRowHeight="15" x14ac:dyDescent="0.25"/>
  <sheetData>
    <row r="17" spans="18:19" x14ac:dyDescent="0.25">
      <c r="R17">
        <v>60.01</v>
      </c>
      <c r="S17">
        <f>R17*10.764</f>
        <v>645.94763999999998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W10:X10"/>
  <sheetViews>
    <sheetView topLeftCell="F1" zoomScaleNormal="100" workbookViewId="0">
      <selection activeCell="Z14" sqref="Z14"/>
    </sheetView>
  </sheetViews>
  <sheetFormatPr defaultRowHeight="15" x14ac:dyDescent="0.25"/>
  <sheetData>
    <row r="10" spans="23:24" x14ac:dyDescent="0.25">
      <c r="W10">
        <v>61.63</v>
      </c>
      <c r="X10">
        <f>W10*10.764</f>
        <v>663.38531999999998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10"/>
  <sheetViews>
    <sheetView workbookViewId="0">
      <selection activeCell="T13" sqref="T13"/>
    </sheetView>
  </sheetViews>
  <sheetFormatPr defaultRowHeight="15" x14ac:dyDescent="0.25"/>
  <sheetData>
    <row r="1" spans="1:19" x14ac:dyDescent="0.25">
      <c r="A1" s="6"/>
    </row>
    <row r="10" spans="1:19" x14ac:dyDescent="0.25">
      <c r="R10">
        <v>61.63</v>
      </c>
      <c r="S10">
        <f>R10*10.764</f>
        <v>663.38531999999998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R11" sqref="R11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2024-08-10T06:26:46Z</dcterms:modified>
</cp:coreProperties>
</file>