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R20" i="1"/>
  <c r="S11" i="1"/>
  <c r="K9" i="1"/>
  <c r="S6" i="1"/>
  <c r="S5" i="1"/>
  <c r="K7" i="1"/>
  <c r="J9" i="1"/>
  <c r="J8" i="1"/>
  <c r="J7" i="1"/>
  <c r="K5" i="1"/>
  <c r="L6" i="1"/>
</calcChain>
</file>

<file path=xl/sharedStrings.xml><?xml version="1.0" encoding="utf-8"?>
<sst xmlns="http://schemas.openxmlformats.org/spreadsheetml/2006/main" count="14" uniqueCount="14">
  <si>
    <t>Challan</t>
  </si>
  <si>
    <t>1st</t>
  </si>
  <si>
    <t>Schedule</t>
  </si>
  <si>
    <t>Plan</t>
  </si>
  <si>
    <t>CC</t>
  </si>
  <si>
    <t>OC</t>
  </si>
  <si>
    <t>RERA</t>
  </si>
  <si>
    <t>Page No.</t>
  </si>
  <si>
    <t>Point</t>
  </si>
  <si>
    <t>Changes</t>
  </si>
  <si>
    <t>3C</t>
  </si>
  <si>
    <t>Title Deed Number</t>
  </si>
  <si>
    <t>10423/2024</t>
  </si>
  <si>
    <t>Stilt for parking + 1st floor for Society office and Fitness
Centre + 2nd to 9th residential upper 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</si>
</sst>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4"/>
  <sheetViews>
    <sheetView tabSelected="1" workbookViewId="0">
      <selection activeCell="C6" sqref="C6"/>
    </sheetView>
  </sheetViews>
  <sheetFormatPr defaultRowHeight="15" x14ac:dyDescent="0.25"/>
  <cols>
    <col min="10" max="10" width="14.28515625" bestFit="1" customWidth="1"/>
    <col min="11" max="11" width="18.140625" bestFit="1" customWidth="1"/>
    <col min="12" max="12" width="27.28515625" customWidth="1"/>
    <col min="18" max="18" width="14.28515625" bestFit="1" customWidth="1"/>
  </cols>
  <sheetData>
    <row r="3" spans="2:22" x14ac:dyDescent="0.25">
      <c r="I3" s="1"/>
      <c r="J3" s="1"/>
      <c r="K3" s="1"/>
      <c r="L3" s="1"/>
      <c r="M3" s="1"/>
      <c r="N3" s="1"/>
      <c r="O3" s="1"/>
    </row>
    <row r="4" spans="2:22" x14ac:dyDescent="0.25">
      <c r="I4" s="1"/>
      <c r="J4" s="1"/>
      <c r="K4" s="1"/>
      <c r="L4" s="1"/>
      <c r="M4" s="1"/>
      <c r="N4" s="1"/>
      <c r="O4" s="1"/>
      <c r="S4">
        <v>146550</v>
      </c>
      <c r="U4">
        <v>1</v>
      </c>
      <c r="V4" t="s">
        <v>0</v>
      </c>
    </row>
    <row r="5" spans="2:22" x14ac:dyDescent="0.25">
      <c r="B5">
        <v>2650000</v>
      </c>
      <c r="I5" s="1"/>
      <c r="J5" s="1">
        <v>583</v>
      </c>
      <c r="K5" s="1">
        <f>J5*1.1</f>
        <v>641.30000000000007</v>
      </c>
      <c r="L5" s="1"/>
      <c r="M5" s="1"/>
      <c r="N5" s="1"/>
      <c r="O5" s="1"/>
      <c r="S5">
        <f>S4/100*105</f>
        <v>153877.5</v>
      </c>
      <c r="U5">
        <v>6</v>
      </c>
      <c r="V5" t="s">
        <v>1</v>
      </c>
    </row>
    <row r="6" spans="2:22" x14ac:dyDescent="0.25">
      <c r="I6" s="1"/>
      <c r="J6" s="1">
        <v>27000</v>
      </c>
      <c r="K6" s="1">
        <v>3000</v>
      </c>
      <c r="L6" s="1">
        <f>J6-K6</f>
        <v>24000</v>
      </c>
      <c r="M6" s="1"/>
      <c r="N6" s="1"/>
      <c r="O6" s="1"/>
      <c r="S6">
        <f>S5/10.764</f>
        <v>14295.568561872911</v>
      </c>
      <c r="U6">
        <v>43</v>
      </c>
      <c r="V6" t="s">
        <v>2</v>
      </c>
    </row>
    <row r="7" spans="2:22" x14ac:dyDescent="0.25">
      <c r="I7" s="1"/>
      <c r="J7" s="1">
        <f>J6*J5</f>
        <v>15741000</v>
      </c>
      <c r="K7" s="1">
        <f>K6*K5</f>
        <v>1923900.0000000002</v>
      </c>
      <c r="L7" s="1"/>
      <c r="M7" s="1"/>
      <c r="N7" s="1"/>
      <c r="O7" s="1"/>
      <c r="U7">
        <v>48</v>
      </c>
      <c r="V7" t="s">
        <v>3</v>
      </c>
    </row>
    <row r="8" spans="2:22" x14ac:dyDescent="0.25">
      <c r="I8" s="1"/>
      <c r="J8" s="1">
        <f>J7*90%</f>
        <v>14166900</v>
      </c>
      <c r="K8" s="1"/>
      <c r="L8" s="1"/>
      <c r="M8" s="1"/>
      <c r="N8" s="1"/>
      <c r="O8" s="1"/>
      <c r="U8">
        <v>50</v>
      </c>
      <c r="V8" t="s">
        <v>4</v>
      </c>
    </row>
    <row r="9" spans="2:22" x14ac:dyDescent="0.25">
      <c r="I9" s="1"/>
      <c r="J9" s="1">
        <f>J7*80%</f>
        <v>12592800</v>
      </c>
      <c r="K9" s="1">
        <f>K5*14296</f>
        <v>9168024.8000000007</v>
      </c>
      <c r="L9" s="1"/>
      <c r="M9" s="1"/>
      <c r="N9" s="1"/>
      <c r="O9" s="1"/>
      <c r="U9">
        <v>55</v>
      </c>
      <c r="V9" t="s">
        <v>5</v>
      </c>
    </row>
    <row r="10" spans="2:22" x14ac:dyDescent="0.25">
      <c r="I10" s="1"/>
      <c r="J10" s="1"/>
      <c r="K10" s="1"/>
      <c r="L10" s="1"/>
      <c r="M10" s="1"/>
      <c r="N10" s="1"/>
      <c r="O10" s="1"/>
      <c r="S10">
        <v>59.6</v>
      </c>
      <c r="U10">
        <v>63</v>
      </c>
      <c r="V10" t="s">
        <v>6</v>
      </c>
    </row>
    <row r="11" spans="2:22" x14ac:dyDescent="0.25">
      <c r="I11" s="1"/>
      <c r="J11" s="1"/>
      <c r="K11" s="1"/>
      <c r="L11" s="1"/>
      <c r="M11" s="1"/>
      <c r="N11" s="1"/>
      <c r="O11" s="1"/>
      <c r="S11">
        <f>S10*10.764</f>
        <v>641.53440000000001</v>
      </c>
    </row>
    <row r="12" spans="2:22" x14ac:dyDescent="0.25">
      <c r="I12" s="1"/>
      <c r="J12" s="1">
        <f>J7*0.03/12</f>
        <v>39352.5</v>
      </c>
      <c r="K12" s="1"/>
      <c r="L12" s="1"/>
      <c r="M12" s="1"/>
      <c r="N12" s="1"/>
      <c r="O12" s="1"/>
    </row>
    <row r="13" spans="2:22" x14ac:dyDescent="0.25">
      <c r="I13" s="1"/>
      <c r="J13" s="1"/>
      <c r="K13" s="1"/>
      <c r="L13" s="1"/>
      <c r="M13" s="1"/>
      <c r="N13" s="1"/>
      <c r="O13" s="1"/>
    </row>
    <row r="14" spans="2:22" x14ac:dyDescent="0.25">
      <c r="I14" s="1"/>
      <c r="J14" s="1"/>
      <c r="K14" s="1"/>
      <c r="L14" s="1"/>
      <c r="M14" s="1"/>
      <c r="N14" s="1"/>
      <c r="O14" s="1"/>
    </row>
    <row r="15" spans="2:22" x14ac:dyDescent="0.25">
      <c r="I15" s="1"/>
      <c r="J15" s="1"/>
      <c r="K15" s="1"/>
      <c r="L15" s="1"/>
      <c r="M15" s="1"/>
      <c r="N15" s="1"/>
      <c r="O15" s="1"/>
    </row>
    <row r="16" spans="2:22" x14ac:dyDescent="0.25">
      <c r="I16" s="1"/>
      <c r="J16" s="1"/>
      <c r="K16" s="1"/>
      <c r="L16" s="1"/>
      <c r="M16" s="1"/>
      <c r="N16" s="1"/>
      <c r="O16" s="1"/>
    </row>
    <row r="17" spans="9:18" x14ac:dyDescent="0.25">
      <c r="I17" s="1"/>
      <c r="J17" s="1"/>
      <c r="K17" s="1"/>
      <c r="L17" s="1"/>
      <c r="M17" s="1"/>
      <c r="N17" s="1"/>
      <c r="O17" s="1"/>
      <c r="R17" s="1">
        <v>13500000</v>
      </c>
    </row>
    <row r="18" spans="9:18" x14ac:dyDescent="0.25">
      <c r="R18" s="1">
        <v>675000</v>
      </c>
    </row>
    <row r="19" spans="9:18" x14ac:dyDescent="0.25">
      <c r="R19" s="1">
        <v>30000</v>
      </c>
    </row>
    <row r="20" spans="9:18" x14ac:dyDescent="0.25">
      <c r="R20" s="1">
        <f>SUM(R17:R19)</f>
        <v>14205000</v>
      </c>
    </row>
    <row r="22" spans="9:18" x14ac:dyDescent="0.25">
      <c r="I22" t="s">
        <v>7</v>
      </c>
      <c r="J22" t="s">
        <v>8</v>
      </c>
      <c r="L22" t="s">
        <v>9</v>
      </c>
    </row>
    <row r="23" spans="9:18" x14ac:dyDescent="0.25">
      <c r="I23">
        <v>3</v>
      </c>
      <c r="J23" t="s">
        <v>10</v>
      </c>
      <c r="K23" t="s">
        <v>11</v>
      </c>
      <c r="L23" t="s">
        <v>12</v>
      </c>
    </row>
    <row r="24" spans="9:18" ht="60" x14ac:dyDescent="0.25">
      <c r="I24">
        <v>5</v>
      </c>
      <c r="J24">
        <v>4</v>
      </c>
      <c r="L24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2024-08-08T09:24:47Z</dcterms:modified>
</cp:coreProperties>
</file>