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Q18" i="1"/>
  <c r="Q15" i="1"/>
  <c r="Q9" i="1"/>
  <c r="Q10" i="1"/>
  <c r="Q11" i="1"/>
  <c r="Q12" i="1"/>
  <c r="Q13" i="1"/>
  <c r="Q14" i="1"/>
  <c r="Q8" i="1"/>
  <c r="K20" i="1"/>
  <c r="K5" i="1"/>
  <c r="K15" i="1"/>
  <c r="K8" i="1"/>
  <c r="K3" i="1"/>
  <c r="K4" i="1" s="1"/>
  <c r="K9" i="1" l="1"/>
  <c r="K10" i="1" s="1"/>
  <c r="K12" i="1" s="1"/>
  <c r="K17" i="1" s="1"/>
  <c r="K19" i="1" l="1"/>
  <c r="K18" i="1"/>
</calcChain>
</file>

<file path=xl/sharedStrings.xml><?xml version="1.0" encoding="utf-8"?>
<sst xmlns="http://schemas.openxmlformats.org/spreadsheetml/2006/main" count="37" uniqueCount="35">
  <si>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</si>
  <si>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</si>
  <si>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</si>
  <si>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</si>
  <si>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</si>
  <si>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</si>
  <si>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</si>
  <si>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</si>
  <si>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Area</t>
  </si>
  <si>
    <t>Rate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</si>
  <si>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</si>
  <si>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</si>
  <si>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</si>
  <si>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</si>
  <si>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</si>
  <si>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</si>
  <si>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Hall</t>
  </si>
  <si>
    <t>Passa</t>
  </si>
  <si>
    <t>Kit</t>
  </si>
  <si>
    <t>Bath</t>
  </si>
  <si>
    <t>WC</t>
  </si>
  <si>
    <t>Bed</t>
  </si>
  <si>
    <t xml:space="preserve"> </t>
  </si>
  <si>
    <t>Page No.</t>
  </si>
  <si>
    <t>Pt.</t>
  </si>
  <si>
    <t>Software Generated</t>
  </si>
  <si>
    <t>Required Changes</t>
  </si>
  <si>
    <t>Information not available</t>
  </si>
  <si>
    <t>N.A.</t>
  </si>
  <si>
    <t>N. A. as the property under consideration is a Residential Flat in
a building. The rate is considered as composite rate.</t>
  </si>
  <si>
    <t xml:space="preserve">Underground sump – capacity and type of
construction </t>
  </si>
  <si>
    <t>R.C.C. Tank</t>
  </si>
  <si>
    <t>Over-head tank</t>
  </si>
  <si>
    <t>Roads and paving within the compound approximate area and type of paving</t>
  </si>
  <si>
    <t>Cemented Road in Open 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</si>
</sst>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3" fontId="0" fillId="0" borderId="1" xfId="0" applyNumberFormat="1" applyBorder="1"/>
    <xf numFmtId="10" fontId="0" fillId="0" borderId="1" xfId="0" applyNumberFormat="1" applyBorder="1"/>
    <xf numFmtId="43" fontId="0" fillId="0" borderId="1" xfId="1" applyFont="1" applyBorder="1"/>
    <xf numFmtId="0" fontId="0" fillId="2" borderId="1" xfId="0" applyFill="1" applyBorder="1"/>
    <xf numFmtId="43" fontId="0" fillId="2" borderId="1" xfId="0" applyNumberFormat="1" applyFill="1" applyBorder="1"/>
    <xf numFmtId="0" fontId="0" fillId="0" borderId="1" xfId="0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Q28"/>
  <sheetViews>
    <sheetView tabSelected="1" topLeftCell="A16" zoomScale="85" zoomScaleNormal="85" workbookViewId="0">
      <selection activeCell="M26" sqref="M26"/>
    </sheetView>
  </sheetViews>
  <sheetFormatPr defaultRowHeight="15" x14ac:dyDescent="0.25"/>
  <cols>
    <col min="10" max="10" width="28.42578125" bestFit="1" customWidth="1"/>
    <col min="11" max="11" width="12.5703125" bestFit="1" customWidth="1"/>
    <col min="12" max="12" width="23.85546875" bestFit="1" customWidth="1"/>
    <col min="13" max="13" width="38.140625" customWidth="1"/>
  </cols>
  <sheetData>
    <row r="1" spans="10:17" x14ac:dyDescent="0.25">
      <c r="J1" s="1" t="s">
        <v>0</v>
      </c>
      <c r="K1" s="1">
        <v>2024</v>
      </c>
    </row>
    <row r="2" spans="10:17" x14ac:dyDescent="0.25">
      <c r="J2" s="1" t="s">
        <v>1</v>
      </c>
      <c r="K2" s="1">
        <v>2008</v>
      </c>
    </row>
    <row r="3" spans="10:17" x14ac:dyDescent="0.25">
      <c r="J3" s="1" t="s">
        <v>2</v>
      </c>
      <c r="K3" s="1">
        <f>K1-K2</f>
        <v>16</v>
      </c>
    </row>
    <row r="4" spans="10:17" x14ac:dyDescent="0.25">
      <c r="J4" s="1"/>
      <c r="K4" s="1">
        <f>60-K3</f>
        <v>44</v>
      </c>
    </row>
    <row r="5" spans="10:17" x14ac:dyDescent="0.25">
      <c r="J5" s="1" t="s">
        <v>3</v>
      </c>
      <c r="K5" s="2">
        <f>525*2800</f>
        <v>1470000</v>
      </c>
    </row>
    <row r="6" spans="10:17" x14ac:dyDescent="0.25">
      <c r="J6" s="1" t="s">
        <v>4</v>
      </c>
      <c r="K6" s="1"/>
    </row>
    <row r="7" spans="10:17" x14ac:dyDescent="0.25">
      <c r="J7" s="1"/>
      <c r="K7" s="1"/>
    </row>
    <row r="8" spans="10:17" x14ac:dyDescent="0.25">
      <c r="J8" s="1" t="s">
        <v>5</v>
      </c>
      <c r="K8" s="1">
        <f>100-10</f>
        <v>90</v>
      </c>
      <c r="N8" t="s">
        <v>16</v>
      </c>
      <c r="O8">
        <v>9.07</v>
      </c>
      <c r="P8">
        <v>16.010000000000002</v>
      </c>
      <c r="Q8">
        <f>P8*O8</f>
        <v>145.21070000000003</v>
      </c>
    </row>
    <row r="9" spans="10:17" x14ac:dyDescent="0.25">
      <c r="J9" s="1" t="s">
        <v>6</v>
      </c>
      <c r="K9" s="1">
        <f>K8*K3/60</f>
        <v>24</v>
      </c>
      <c r="N9" t="s">
        <v>17</v>
      </c>
      <c r="O9">
        <v>8.23</v>
      </c>
      <c r="P9">
        <v>2.86</v>
      </c>
      <c r="Q9">
        <f t="shared" ref="Q9:Q14" si="0">P9*O9</f>
        <v>23.537800000000001</v>
      </c>
    </row>
    <row r="10" spans="10:17" x14ac:dyDescent="0.25">
      <c r="J10" s="1"/>
      <c r="K10" s="3">
        <f>K9%</f>
        <v>0.24</v>
      </c>
      <c r="N10" t="s">
        <v>17</v>
      </c>
      <c r="O10">
        <v>1.57</v>
      </c>
      <c r="P10">
        <v>4.05</v>
      </c>
      <c r="Q10">
        <f t="shared" si="0"/>
        <v>6.3585000000000003</v>
      </c>
    </row>
    <row r="11" spans="10:17" x14ac:dyDescent="0.25">
      <c r="J11" s="1"/>
      <c r="K11" s="1"/>
      <c r="N11" t="s">
        <v>19</v>
      </c>
      <c r="O11">
        <v>5.35</v>
      </c>
      <c r="P11">
        <v>3.5</v>
      </c>
      <c r="Q11">
        <f t="shared" si="0"/>
        <v>18.724999999999998</v>
      </c>
    </row>
    <row r="12" spans="10:17" x14ac:dyDescent="0.25">
      <c r="J12" s="1" t="s">
        <v>7</v>
      </c>
      <c r="K12" s="2">
        <f>ROUND((K5*K10),0)</f>
        <v>352800</v>
      </c>
      <c r="N12" t="s">
        <v>20</v>
      </c>
      <c r="O12">
        <v>4.1100000000000003</v>
      </c>
      <c r="P12">
        <v>3.08</v>
      </c>
      <c r="Q12">
        <f t="shared" si="0"/>
        <v>12.658800000000001</v>
      </c>
    </row>
    <row r="13" spans="10:17" x14ac:dyDescent="0.25">
      <c r="J13" s="1" t="s">
        <v>8</v>
      </c>
      <c r="K13" s="2">
        <v>525</v>
      </c>
      <c r="N13" t="s">
        <v>18</v>
      </c>
      <c r="O13">
        <v>7.74</v>
      </c>
      <c r="P13">
        <v>9.01</v>
      </c>
      <c r="Q13">
        <f t="shared" si="0"/>
        <v>69.737399999999994</v>
      </c>
    </row>
    <row r="14" spans="10:17" x14ac:dyDescent="0.25">
      <c r="J14" s="1" t="s">
        <v>9</v>
      </c>
      <c r="K14" s="4">
        <v>5400</v>
      </c>
      <c r="N14" t="s">
        <v>21</v>
      </c>
      <c r="O14">
        <v>8.93</v>
      </c>
      <c r="P14">
        <v>12.42</v>
      </c>
      <c r="Q14">
        <f t="shared" si="0"/>
        <v>110.9106</v>
      </c>
    </row>
    <row r="15" spans="10:17" x14ac:dyDescent="0.25">
      <c r="J15" s="1" t="s">
        <v>10</v>
      </c>
      <c r="K15" s="2">
        <f>K14*K13</f>
        <v>2835000</v>
      </c>
      <c r="Q15">
        <f>SUM(Q8:Q14)</f>
        <v>387.1388</v>
      </c>
    </row>
    <row r="16" spans="10:17" x14ac:dyDescent="0.25">
      <c r="J16" s="1" t="s">
        <v>11</v>
      </c>
      <c r="K16" s="1"/>
    </row>
    <row r="17" spans="10:17" x14ac:dyDescent="0.25">
      <c r="J17" s="5" t="s">
        <v>12</v>
      </c>
      <c r="K17" s="6">
        <f>K15-K12</f>
        <v>2482200</v>
      </c>
    </row>
    <row r="18" spans="10:17" x14ac:dyDescent="0.25">
      <c r="J18" s="5" t="s">
        <v>13</v>
      </c>
      <c r="K18" s="6">
        <f>ROUND((K17*90%),0)</f>
        <v>2233980</v>
      </c>
      <c r="Q18">
        <f>Q15*1.2</f>
        <v>464.56655999999998</v>
      </c>
    </row>
    <row r="19" spans="10:17" x14ac:dyDescent="0.25">
      <c r="J19" s="5" t="s">
        <v>14</v>
      </c>
      <c r="K19" s="6">
        <f>ROUND((K17*80%),0)</f>
        <v>1985760</v>
      </c>
      <c r="Q19">
        <f>Q18*1.2</f>
        <v>557.479872</v>
      </c>
    </row>
    <row r="20" spans="10:17" x14ac:dyDescent="0.25">
      <c r="J20" s="5" t="s">
        <v>15</v>
      </c>
      <c r="K20" s="6">
        <f>MROUND((K17*0.025/12),500)</f>
        <v>5000</v>
      </c>
      <c r="Q20" t="s">
        <v>22</v>
      </c>
    </row>
    <row r="22" spans="10:17" x14ac:dyDescent="0.25">
      <c r="J22" s="5" t="s">
        <v>23</v>
      </c>
      <c r="K22" s="1" t="s">
        <v>24</v>
      </c>
      <c r="L22" s="1" t="s">
        <v>25</v>
      </c>
      <c r="M22" s="1" t="s">
        <v>26</v>
      </c>
    </row>
    <row r="23" spans="10:17" x14ac:dyDescent="0.25">
      <c r="J23" s="1">
        <v>5</v>
      </c>
      <c r="K23" s="1">
        <v>27</v>
      </c>
      <c r="L23" s="1" t="s">
        <v>27</v>
      </c>
      <c r="M23" s="1" t="s">
        <v>28</v>
      </c>
    </row>
    <row r="24" spans="10:17" ht="60" x14ac:dyDescent="0.25">
      <c r="J24" s="1">
        <v>5</v>
      </c>
      <c r="K24" s="1">
        <v>38</v>
      </c>
      <c r="L24" s="1"/>
      <c r="M24" s="7" t="s">
        <v>29</v>
      </c>
    </row>
    <row r="25" spans="10:17" ht="45" x14ac:dyDescent="0.25">
      <c r="J25" s="1">
        <v>9</v>
      </c>
      <c r="K25" s="1">
        <v>19</v>
      </c>
      <c r="L25" s="7" t="s">
        <v>30</v>
      </c>
      <c r="M25" s="1" t="s">
        <v>31</v>
      </c>
    </row>
    <row r="26" spans="10:17" x14ac:dyDescent="0.25">
      <c r="J26" s="1">
        <v>9</v>
      </c>
      <c r="K26" s="1">
        <v>20</v>
      </c>
      <c r="L26" s="1" t="s">
        <v>32</v>
      </c>
      <c r="M26" s="1" t="s">
        <v>31</v>
      </c>
    </row>
    <row r="27" spans="10:17" ht="60" x14ac:dyDescent="0.25">
      <c r="J27" s="1">
        <v>9</v>
      </c>
      <c r="K27" s="1">
        <v>22</v>
      </c>
      <c r="L27" s="7" t="s">
        <v>33</v>
      </c>
      <c r="M27" s="1" t="s">
        <v>34</v>
      </c>
    </row>
    <row r="28" spans="10:17" x14ac:dyDescent="0.25">
      <c r="J28" s="1"/>
      <c r="K28" s="1"/>
      <c r="L28" s="1"/>
      <c r="M2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2024-08-09T07:18:38Z</dcterms:modified>
</cp:coreProperties>
</file>