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Kamal J. Karia - Cosmos\"/>
    </mc:Choice>
  </mc:AlternateContent>
  <xr:revisionPtr revIDLastSave="0" documentId="13_ncr:1_{807D9B06-224A-4FF2-B112-83E0D50000C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7" i="4" l="1"/>
  <c r="V18" i="20" l="1"/>
  <c r="T13" i="19"/>
  <c r="Z16" i="18"/>
  <c r="T20" i="17"/>
  <c r="P18" i="4"/>
  <c r="V43" i="4"/>
  <c r="H36" i="4"/>
  <c r="G36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B18" i="4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<sst xmlns="http://schemas.openxmlformats.org/spreadsheetml/2006/main" count="45" uniqueCount="40">
  <si>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</si>
  <si>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</si>
  <si>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</si>
  <si>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</si>
  <si>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</si>
  <si>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</si>
  <si>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</si>
  <si>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</si>
  <si>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</si>
  <si>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</si>
  <si>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</si>
  <si>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</si>
  <si>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</si>
  <si>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</si>
  <si>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</si>
  <si>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</si>
  <si>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</si>
  <si>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</si>
  <si>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</si>
  <si>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</si>
  <si>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</si>
  <si>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</si>
  <si>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</si>
  <si>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</si>
  <si>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</si>
  <si>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</si>
  <si>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</si>
  <si>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</si>
  <si>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</si>
  <si>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</si>
  <si>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</si>
  <si>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</si>
  <si>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</si>
  <si>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</si>
  <si>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</si>
  <si>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</si>
  <si>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</si>
  <si>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Kalyan Khadakpada Branch )  - Kamal J. Karia &amp; Kavita K. Karia</t>
  </si>
  <si>
    <t>Agree 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</si>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</sst>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4" borderId="4" xfId="0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42</xdr:row>
      <xdr:rowOff>67737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091835-F85C-4D80-B8D7-9C2970DC7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6115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258402</xdr:colOff>
      <xdr:row>44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E4C00E-97DF-432A-9834-5A1A056FF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92802" cy="72971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9D9B4C-746C-4DAA-8A2D-C1E12E2A5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43</xdr:row>
      <xdr:rowOff>143965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C5A748-3816-4D6A-9429-671E91B9A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78115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248876</xdr:colOff>
      <xdr:row>42</xdr:row>
      <xdr:rowOff>181931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CC6484-618B-466A-BEF6-B394883CC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83276" cy="68494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163139</xdr:colOff>
      <xdr:row>35</xdr:row>
      <xdr:rowOff>58089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E41983-6B71-4242-9480-4993C38B5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97539" cy="67255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34</xdr:row>
      <xdr:rowOff>77088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120D6C-412A-4A9D-B684-C2E685570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63635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34</xdr:row>
      <xdr:rowOff>134246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C8DDF5-8C65-411B-8D61-2108F055E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64207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28" zoomScaleNormal="100" workbookViewId="0">
      <selection activeCell="V50" sqref="V5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s="52" customFormat="1" x14ac:dyDescent="0.25">
      <c r="A3" s="50">
        <f t="shared" ref="A3:A14" si="0">N3</f>
        <v>0</v>
      </c>
      <c r="B3" s="50">
        <f t="shared" ref="B3:B14" si="1">Q3</f>
        <v>783</v>
      </c>
      <c r="C3" s="50">
        <f>B3*1.2</f>
        <v>939.59999999999991</v>
      </c>
      <c r="D3" s="50">
        <f t="shared" ref="D3:D14" si="2">C3*1.2</f>
        <v>1127.5199999999998</v>
      </c>
      <c r="E3" s="51">
        <f t="shared" ref="E3:E14" si="3">R3</f>
        <v>8400000</v>
      </c>
      <c r="F3" s="50">
        <f t="shared" ref="F3:F14" si="4">ROUND((E3/B3),0)</f>
        <v>10728</v>
      </c>
      <c r="G3" s="50">
        <f t="shared" ref="G3:G14" si="5">ROUND((E3/C3),0)</f>
        <v>8940</v>
      </c>
      <c r="H3" s="50">
        <f t="shared" ref="H3:H14" si="6">ROUND((E3/D3),0)</f>
        <v>7450</v>
      </c>
      <c r="I3" s="50" t="e">
        <f>#REF!</f>
        <v>#REF!</v>
      </c>
      <c r="J3" s="50">
        <f t="shared" ref="J3:J14" si="7">S3</f>
        <v>0</v>
      </c>
      <c r="O3" s="52">
        <v>0</v>
      </c>
      <c r="P3" s="52">
        <f t="shared" ref="P3:Q14" si="8">O3/1.2</f>
        <v>0</v>
      </c>
      <c r="Q3" s="52">
        <v>783</v>
      </c>
      <c r="R3" s="53">
        <v>8400000</v>
      </c>
    </row>
    <row r="4" spans="1:20" x14ac:dyDescent="0.25">
      <c r="A4" s="4">
        <f t="shared" si="0"/>
        <v>0</v>
      </c>
      <c r="B4" s="4">
        <f t="shared" si="1"/>
        <v>1080</v>
      </c>
      <c r="C4" s="4">
        <f t="shared" ref="C4:C14" si="9">B4*1.2</f>
        <v>1296</v>
      </c>
      <c r="D4" s="4">
        <f t="shared" si="2"/>
        <v>1555.2</v>
      </c>
      <c r="E4" s="5">
        <f t="shared" si="3"/>
        <v>9800000</v>
      </c>
      <c r="F4" s="9">
        <f t="shared" si="4"/>
        <v>9074</v>
      </c>
      <c r="G4" s="9">
        <f t="shared" si="5"/>
        <v>7562</v>
      </c>
      <c r="H4" s="9">
        <f t="shared" si="6"/>
        <v>6301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1080</v>
      </c>
      <c r="R4" s="2">
        <v>9800000</v>
      </c>
    </row>
    <row r="5" spans="1:20" x14ac:dyDescent="0.25">
      <c r="A5" s="4">
        <f t="shared" si="0"/>
        <v>0</v>
      </c>
      <c r="B5" s="4">
        <f t="shared" si="1"/>
        <v>1080</v>
      </c>
      <c r="C5" s="4">
        <f t="shared" si="9"/>
        <v>1296</v>
      </c>
      <c r="D5" s="4">
        <f t="shared" si="2"/>
        <v>1555.2</v>
      </c>
      <c r="E5" s="5">
        <f t="shared" si="3"/>
        <v>10000000</v>
      </c>
      <c r="F5" s="4">
        <f t="shared" si="4"/>
        <v>9259</v>
      </c>
      <c r="G5" s="4">
        <f t="shared" si="5"/>
        <v>7716</v>
      </c>
      <c r="H5" s="9">
        <f t="shared" si="6"/>
        <v>6430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1080</v>
      </c>
      <c r="R5" s="2">
        <v>10000000</v>
      </c>
    </row>
    <row r="6" spans="1:20" s="52" customFormat="1" x14ac:dyDescent="0.25">
      <c r="A6" s="50">
        <f t="shared" ref="A6:A11" si="10">N6</f>
        <v>0</v>
      </c>
      <c r="B6" s="50">
        <f t="shared" ref="B6:B11" si="11">Q6</f>
        <v>1080</v>
      </c>
      <c r="C6" s="50">
        <f t="shared" ref="C6:C11" si="12">B6*1.2</f>
        <v>1296</v>
      </c>
      <c r="D6" s="50">
        <f t="shared" ref="D6:D11" si="13">C6*1.2</f>
        <v>1555.2</v>
      </c>
      <c r="E6" s="51">
        <f t="shared" ref="E6:E11" si="14">R6</f>
        <v>12200000</v>
      </c>
      <c r="F6" s="50">
        <f t="shared" ref="F6:F11" si="15">ROUND((E6/B6),0)</f>
        <v>11296</v>
      </c>
      <c r="G6" s="50">
        <f t="shared" ref="G6:G11" si="16">ROUND((E6/C6),0)</f>
        <v>9414</v>
      </c>
      <c r="H6" s="50">
        <f t="shared" ref="H6:H11" si="17">ROUND((E6/D6),0)</f>
        <v>7845</v>
      </c>
      <c r="I6" s="50" t="e">
        <f>#REF!</f>
        <v>#REF!</v>
      </c>
      <c r="J6" s="50">
        <f t="shared" ref="J6:J11" si="18">S6</f>
        <v>0</v>
      </c>
      <c r="O6" s="52">
        <v>0</v>
      </c>
      <c r="P6" s="52">
        <f t="shared" ref="P6:P11" si="19">O6/1.2</f>
        <v>0</v>
      </c>
      <c r="Q6" s="52">
        <v>1080</v>
      </c>
      <c r="R6" s="53">
        <v>12200000</v>
      </c>
    </row>
    <row r="7" spans="1:20" x14ac:dyDescent="0.25">
      <c r="A7" s="4">
        <f t="shared" ref="A7:A9" si="20">N7</f>
        <v>0</v>
      </c>
      <c r="B7" s="4">
        <f t="shared" ref="B7:B9" si="21">Q7</f>
        <v>0</v>
      </c>
      <c r="C7" s="4">
        <f t="shared" ref="C7:C9" si="22">B7*1.2</f>
        <v>0</v>
      </c>
      <c r="D7" s="4">
        <f t="shared" ref="D7:D9" si="23">C7*1.2</f>
        <v>0</v>
      </c>
      <c r="E7" s="5">
        <f t="shared" ref="E7:E9" si="24">R7</f>
        <v>0</v>
      </c>
      <c r="F7" s="4" t="e">
        <f t="shared" ref="F7:F9" si="25">ROUND((E7/B7),0)</f>
        <v>#DIV/0!</v>
      </c>
      <c r="G7" s="4" t="e">
        <f t="shared" ref="G7:G9" si="26">ROUND((E7/C7),0)</f>
        <v>#DIV/0!</v>
      </c>
      <c r="H7" s="9" t="e">
        <f t="shared" ref="H7:H9" si="27">ROUND((E7/D7),0)</f>
        <v>#DIV/0!</v>
      </c>
      <c r="I7" s="4" t="e">
        <f>#REF!</f>
        <v>#REF!</v>
      </c>
      <c r="J7" s="4">
        <f t="shared" ref="J7:J9" si="28">S7</f>
        <v>0</v>
      </c>
      <c r="O7">
        <v>0</v>
      </c>
      <c r="P7">
        <f t="shared" ref="P7:P9" si="29">O7/1.2</f>
        <v>0</v>
      </c>
      <c r="Q7">
        <f t="shared" ref="Q7:Q9" si="30">P7/1.2</f>
        <v>0</v>
      </c>
      <c r="R7" s="2">
        <v>0</v>
      </c>
    </row>
    <row r="8" spans="1:20" x14ac:dyDescent="0.25">
      <c r="A8" s="4">
        <f t="shared" si="20"/>
        <v>0</v>
      </c>
      <c r="B8" s="4">
        <f t="shared" si="21"/>
        <v>0</v>
      </c>
      <c r="C8" s="4">
        <f t="shared" si="22"/>
        <v>0</v>
      </c>
      <c r="D8" s="4">
        <f t="shared" si="23"/>
        <v>0</v>
      </c>
      <c r="E8" s="5">
        <f t="shared" si="24"/>
        <v>0</v>
      </c>
      <c r="F8" s="4" t="e">
        <f t="shared" si="25"/>
        <v>#DIV/0!</v>
      </c>
      <c r="G8" s="4" t="e">
        <f t="shared" si="26"/>
        <v>#DIV/0!</v>
      </c>
      <c r="H8" s="9" t="e">
        <f t="shared" si="27"/>
        <v>#DIV/0!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f t="shared" si="30"/>
        <v>0</v>
      </c>
      <c r="R8" s="2">
        <v>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si="30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10:Q11" si="31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1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36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780</v>
      </c>
      <c r="C16" s="4">
        <f>B16*1.2</f>
        <v>936</v>
      </c>
      <c r="D16" s="4">
        <f t="shared" ref="D16:D32" si="34">C16*1.2</f>
        <v>1123.2</v>
      </c>
      <c r="E16" s="5">
        <f t="shared" ref="E16:E32" si="35">R16</f>
        <v>9800000</v>
      </c>
      <c r="F16" s="9">
        <f t="shared" ref="F16:F32" si="36">ROUND((E16/B16),0)</f>
        <v>12564</v>
      </c>
      <c r="G16" s="9">
        <f t="shared" ref="G16:G32" si="37">ROUND((E16/C16),0)</f>
        <v>10470</v>
      </c>
      <c r="H16" s="9">
        <f t="shared" ref="H16:H32" si="38">ROUND((E16/D16),0)</f>
        <v>8725</v>
      </c>
      <c r="I16" s="4" t="e">
        <f>#REF!</f>
        <v>#REF!</v>
      </c>
      <c r="J16" s="4">
        <f t="shared" ref="J16:J32" si="39">S16</f>
        <v>0</v>
      </c>
      <c r="O16">
        <v>0</v>
      </c>
      <c r="P16">
        <f t="shared" ref="P16:Q32" si="40">O16/1.2</f>
        <v>0</v>
      </c>
      <c r="Q16">
        <v>780</v>
      </c>
      <c r="R16" s="2">
        <v>9800000</v>
      </c>
    </row>
    <row r="17" spans="1:18" s="52" customFormat="1" ht="14.25" customHeight="1" x14ac:dyDescent="0.25">
      <c r="A17" s="50">
        <f t="shared" si="32"/>
        <v>0</v>
      </c>
      <c r="B17" s="50">
        <f t="shared" si="33"/>
        <v>785</v>
      </c>
      <c r="C17" s="50">
        <f t="shared" ref="C17:C32" si="41">B17*1.2</f>
        <v>942</v>
      </c>
      <c r="D17" s="50">
        <f t="shared" si="34"/>
        <v>1130.3999999999999</v>
      </c>
      <c r="E17" s="51">
        <f t="shared" si="35"/>
        <v>10400000</v>
      </c>
      <c r="F17" s="50">
        <f t="shared" si="36"/>
        <v>13248</v>
      </c>
      <c r="G17" s="50">
        <f t="shared" si="37"/>
        <v>11040</v>
      </c>
      <c r="H17" s="50">
        <f t="shared" si="38"/>
        <v>9200</v>
      </c>
      <c r="I17" s="50" t="e">
        <f>#REF!</f>
        <v>#REF!</v>
      </c>
      <c r="J17" s="50">
        <f t="shared" si="39"/>
        <v>0</v>
      </c>
      <c r="O17" s="52">
        <v>0</v>
      </c>
      <c r="P17" s="52">
        <f t="shared" si="40"/>
        <v>0</v>
      </c>
      <c r="Q17" s="52">
        <v>785</v>
      </c>
      <c r="R17" s="53">
        <v>10400000</v>
      </c>
    </row>
    <row r="18" spans="1:18" ht="14.25" customHeight="1" x14ac:dyDescent="0.25">
      <c r="A18" s="4">
        <f t="shared" si="32"/>
        <v>0</v>
      </c>
      <c r="B18" s="4">
        <f t="shared" si="33"/>
        <v>1080</v>
      </c>
      <c r="C18" s="4">
        <f t="shared" si="41"/>
        <v>1296</v>
      </c>
      <c r="D18" s="4">
        <f t="shared" si="34"/>
        <v>1555.2</v>
      </c>
      <c r="E18" s="5">
        <f t="shared" si="35"/>
        <v>12500000</v>
      </c>
      <c r="F18" s="9">
        <f t="shared" si="36"/>
        <v>11574</v>
      </c>
      <c r="G18" s="9">
        <f t="shared" si="37"/>
        <v>9645</v>
      </c>
      <c r="H18" s="9">
        <f t="shared" si="38"/>
        <v>8038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1080</v>
      </c>
      <c r="R18" s="2">
        <v>12500000</v>
      </c>
    </row>
    <row r="19" spans="1:18" s="52" customFormat="1" ht="14.25" customHeight="1" x14ac:dyDescent="0.25">
      <c r="A19" s="50">
        <f t="shared" si="32"/>
        <v>0</v>
      </c>
      <c r="B19" s="50">
        <f t="shared" si="33"/>
        <v>1300</v>
      </c>
      <c r="C19" s="50">
        <f t="shared" si="41"/>
        <v>1560</v>
      </c>
      <c r="D19" s="50">
        <f t="shared" si="34"/>
        <v>1872</v>
      </c>
      <c r="E19" s="51">
        <f t="shared" si="35"/>
        <v>17500000</v>
      </c>
      <c r="F19" s="50">
        <f t="shared" si="36"/>
        <v>13462</v>
      </c>
      <c r="G19" s="50">
        <f t="shared" si="37"/>
        <v>11218</v>
      </c>
      <c r="H19" s="50">
        <f t="shared" si="38"/>
        <v>9348</v>
      </c>
      <c r="I19" s="50" t="e">
        <f>#REF!</f>
        <v>#REF!</v>
      </c>
      <c r="J19" s="50">
        <f t="shared" si="39"/>
        <v>0</v>
      </c>
      <c r="O19" s="52">
        <v>0</v>
      </c>
      <c r="P19" s="52">
        <f t="shared" si="40"/>
        <v>0</v>
      </c>
      <c r="Q19" s="52">
        <v>1300</v>
      </c>
      <c r="R19" s="53">
        <v>17500000</v>
      </c>
    </row>
    <row r="20" spans="1:18" ht="14.25" customHeight="1" x14ac:dyDescent="0.25">
      <c r="A20" s="4">
        <f t="shared" si="32"/>
        <v>0</v>
      </c>
      <c r="B20" s="4">
        <f t="shared" si="33"/>
        <v>934.16666666666674</v>
      </c>
      <c r="C20" s="4">
        <f t="shared" si="41"/>
        <v>1121</v>
      </c>
      <c r="D20" s="4">
        <f t="shared" si="34"/>
        <v>1345.2</v>
      </c>
      <c r="E20" s="5">
        <f t="shared" si="35"/>
        <v>9500000</v>
      </c>
      <c r="F20" s="9">
        <f t="shared" si="36"/>
        <v>10169</v>
      </c>
      <c r="G20" s="9">
        <f t="shared" si="37"/>
        <v>8475</v>
      </c>
      <c r="H20" s="9">
        <f t="shared" si="38"/>
        <v>7062</v>
      </c>
      <c r="I20" s="4" t="e">
        <f>#REF!</f>
        <v>#REF!</v>
      </c>
      <c r="J20" s="4">
        <f t="shared" si="39"/>
        <v>0</v>
      </c>
      <c r="O20">
        <v>0</v>
      </c>
      <c r="P20">
        <v>1121</v>
      </c>
      <c r="Q20">
        <f t="shared" si="40"/>
        <v>934.16666666666674</v>
      </c>
      <c r="R20" s="2">
        <v>9500000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E36" t="s">
        <v>38</v>
      </c>
      <c r="F36">
        <v>72.760000000000005</v>
      </c>
      <c r="G36">
        <f>F36*10.764</f>
        <v>783.18863999999996</v>
      </c>
      <c r="H36">
        <f>G36*1.2</f>
        <v>939.82636799999989</v>
      </c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2010</v>
      </c>
      <c r="W40" s="33" t="s">
        <v>23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24</v>
      </c>
      <c r="V41" s="35">
        <f>V39-V40</f>
        <v>14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-46</v>
      </c>
      <c r="W42" s="33"/>
      <c r="X42" s="26"/>
      <c r="Y42" s="7"/>
    </row>
    <row r="43" spans="1:25" ht="16.5" x14ac:dyDescent="0.3">
      <c r="S43" s="10"/>
      <c r="T43" s="10"/>
      <c r="U43" s="37" t="s">
        <v>25</v>
      </c>
      <c r="V43" s="38">
        <f>940*2500</f>
        <v>2350000</v>
      </c>
      <c r="W43" s="33"/>
      <c r="X43" s="26"/>
      <c r="Y43" s="7"/>
    </row>
    <row r="44" spans="1:25" ht="16.5" x14ac:dyDescent="0.3">
      <c r="S44" s="10"/>
      <c r="T44" s="10"/>
      <c r="U44" s="37" t="s">
        <v>26</v>
      </c>
      <c r="V44" s="35"/>
      <c r="W44" s="33"/>
      <c r="X44" s="26"/>
      <c r="Y44" s="7"/>
    </row>
    <row r="45" spans="1:25" ht="39" customHeight="1" x14ac:dyDescent="0.3">
      <c r="P45" s="48" t="s">
        <v>37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35">
        <f>V46*14/60</f>
        <v>21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0.21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29</v>
      </c>
      <c r="V49" s="41">
        <f>ROUND((V43*V48),0)</f>
        <v>493500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39</v>
      </c>
      <c r="V50" s="41">
        <v>783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49">
        <v>12500</v>
      </c>
      <c r="W51" s="33"/>
      <c r="X51" s="18"/>
      <c r="Y51" s="7"/>
    </row>
    <row r="52" spans="15:25" ht="16.5" x14ac:dyDescent="0.3">
      <c r="S52" s="10"/>
      <c r="T52" s="10"/>
      <c r="U52" s="37" t="s">
        <v>30</v>
      </c>
      <c r="V52" s="38">
        <f>V51*V50</f>
        <v>9787500</v>
      </c>
      <c r="W52" s="33"/>
      <c r="X52" s="26"/>
      <c r="Y52" s="7"/>
    </row>
    <row r="53" spans="15:25" ht="16.5" x14ac:dyDescent="0.3">
      <c r="S53" s="10"/>
      <c r="T53" s="10"/>
      <c r="U53" s="42" t="s">
        <v>31</v>
      </c>
      <c r="V53" s="43">
        <f>V52-V49</f>
        <v>9294000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32</v>
      </c>
      <c r="V54" s="43">
        <f>V53*0.9</f>
        <v>8364600</v>
      </c>
      <c r="W54" s="33"/>
      <c r="X54" s="28"/>
      <c r="Y54" s="7"/>
    </row>
    <row r="55" spans="15:25" ht="16.5" x14ac:dyDescent="0.3">
      <c r="S55" s="11"/>
      <c r="T55" s="10"/>
      <c r="U55" s="42" t="s">
        <v>33</v>
      </c>
      <c r="V55" s="45">
        <f>V53*0.8</f>
        <v>7435200</v>
      </c>
      <c r="W55" s="33"/>
      <c r="X55" s="29"/>
      <c r="Y55" s="7"/>
    </row>
    <row r="56" spans="15:25" ht="16.5" x14ac:dyDescent="0.3">
      <c r="S56" s="10"/>
      <c r="T56" s="10"/>
      <c r="U56" s="42" t="s">
        <v>34</v>
      </c>
      <c r="V56" s="46">
        <f>V53*0.025/12</f>
        <v>19362.5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3" sqref="R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21" sqref="S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10" sqref="T1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20:T20"/>
  <sheetViews>
    <sheetView topLeftCell="A7" zoomScaleNormal="100" workbookViewId="0">
      <selection activeCell="T21" sqref="T21"/>
    </sheetView>
  </sheetViews>
  <sheetFormatPr defaultRowHeight="15" x14ac:dyDescent="0.25"/>
  <sheetData>
    <row r="20" spans="19:20" x14ac:dyDescent="0.25">
      <c r="S20">
        <v>72.760000000000005</v>
      </c>
      <c r="T20">
        <f>S20*10.764</f>
        <v>783.18863999999996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6:Z16"/>
  <sheetViews>
    <sheetView topLeftCell="F1" zoomScaleNormal="100" workbookViewId="0">
      <selection activeCell="Z17" sqref="Z17"/>
    </sheetView>
  </sheetViews>
  <sheetFormatPr defaultRowHeight="15" x14ac:dyDescent="0.25"/>
  <sheetData>
    <row r="16" spans="25:26" x14ac:dyDescent="0.25">
      <c r="Y16">
        <v>100.37</v>
      </c>
      <c r="Z16">
        <f>Y16*10.764</f>
        <v>1080.3826799999999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3"/>
  <sheetViews>
    <sheetView workbookViewId="0">
      <selection activeCell="T14" sqref="T14"/>
    </sheetView>
  </sheetViews>
  <sheetFormatPr defaultRowHeight="15" x14ac:dyDescent="0.25"/>
  <sheetData>
    <row r="1" spans="1:20" x14ac:dyDescent="0.25">
      <c r="A1" s="6"/>
    </row>
    <row r="13" spans="1:20" x14ac:dyDescent="0.25">
      <c r="S13">
        <v>100.37</v>
      </c>
      <c r="T13">
        <f>S13*10.764</f>
        <v>1080.3826799999999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U18:V18"/>
  <sheetViews>
    <sheetView zoomScaleNormal="100" workbookViewId="0">
      <selection activeCell="V19" sqref="V19"/>
    </sheetView>
  </sheetViews>
  <sheetFormatPr defaultRowHeight="15" x14ac:dyDescent="0.25"/>
  <sheetData>
    <row r="18" spans="21:22" x14ac:dyDescent="0.25">
      <c r="U18">
        <v>100.37</v>
      </c>
      <c r="V18">
        <f>U18*10.764</f>
        <v>1080.3826799999999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2024-08-26T10:23:16Z</dcterms:modified>
</cp:coreProperties>
</file>