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Mumbai Naka\OMkar Yadav Shop No 2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B29" i="23" l="1"/>
  <c r="C18" i="25" l="1"/>
  <c r="P16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<sst xmlns="http://schemas.openxmlformats.org/spreadsheetml/2006/main" count="133" uniqueCount="103">
  <si>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</si>
  <si>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</si>
  <si>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</si>
  <si>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</si>
  <si>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</si>
  <si>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</si>
  <si>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</si>
  <si>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</si>
  <si>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</si>
  <si>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</si>
  <si>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</si>
  <si>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</si>
  <si>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</si>
  <si>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</si>
  <si>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</si>
  <si>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</si>
  <si>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</si>
  <si>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</si>
  <si>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</si>
  <si>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</si>
  <si>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</si>
  <si>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</si>
  <si>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</si>
  <si>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</si>
  <si>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</si>
  <si>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</si>
  <si>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</si>
  <si>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</si>
  <si>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</si>
  <si>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</si>
  <si>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</si>
  <si>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</si>
  <si>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</si>
  <si>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</si>
  <si>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</si>
  <si>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</si>
  <si>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</si>
  <si>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</si>
  <si>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</si>
  <si>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</si>
  <si>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</si>
  <si>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</si>
  <si>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</si>
  <si>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</si>
  <si>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</si>
  <si>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</si>
  <si>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</si>
  <si>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</si>
  <si>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</si>
  <si>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</si>
  <si>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</si>
  <si>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</si>
  <si>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</si>
  <si>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</si>
  <si>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</si>
  <si>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</si>
  <si>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</si>
  <si>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</si>
  <si>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</si>
  <si>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</si>
  <si>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</si>
  <si>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</si>
  <si>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</si>
  <si>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</si>
  <si>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</si>
  <si>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</si>
  <si>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</si>
  <si>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</si>
  <si>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</si>
  <si>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</si>
  <si>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</si>
  <si>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</si>
  <si>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</si>
  <si>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</si>
  <si>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</si>
  <si>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</si>
  <si>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</si>
  <si>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</si>
  <si>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</si>
  <si>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</si>
  <si>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</si>
  <si>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</si>
  <si>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</si>
  <si>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</si>
  <si>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</si>
  <si>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</si>
  <si>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</si>
  <si>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</si>
  <si>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</si>
  <si>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</si>
  <si>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</si>
  <si>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</si>
  <si>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</si>
  <si>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</si>
  <si>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</si>
  <si>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</si>
  <si>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</si>
  <si>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</si>
  <si>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</si>
  <si>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</si>
  <si>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</si>
  <si>
    <t>s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</si>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</sst>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0" fontId="17" fillId="0" borderId="0" xfId="0" applyFont="1"/>
    <xf numFmtId="1" fontId="18" fillId="0" borderId="0" xfId="0" applyNumberFormat="1" applyFont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46095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8095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255619</xdr:colOff>
      <xdr:row>31</xdr:row>
      <xdr:rowOff>8786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47619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46305</v>
      </c>
      <c r="F2" s="73"/>
      <c r="G2" s="121" t="s">
        <v>77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44270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44270</v>
      </c>
      <c r="D5" s="56" t="s">
        <v>61</v>
      </c>
      <c r="E5" s="57">
        <f>ROUND(C5/10.764,0)</f>
        <v>4113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16200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28070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0.13</v>
      </c>
      <c r="D8" s="100">
        <f>1-C8</f>
        <v>0.87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24421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40621</v>
      </c>
      <c r="D10" s="56" t="s">
        <v>61</v>
      </c>
      <c r="E10" s="57">
        <f>ROUND(C10/10.764,0)</f>
        <v>3774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2011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13</v>
      </c>
      <c r="D14" s="73"/>
      <c r="E14" s="73" t="s">
        <v>101</v>
      </c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205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773670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410000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J22" sqref="J2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F11" sqref="F11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7800</v>
      </c>
      <c r="D3" s="20" t="s">
        <v>100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5800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13</v>
      </c>
      <c r="D7" s="24"/>
      <c r="F7" s="76"/>
      <c r="G7" s="76"/>
    </row>
    <row r="8" spans="1:9">
      <c r="A8" s="15" t="s">
        <v>18</v>
      </c>
      <c r="B8" s="23"/>
      <c r="C8" s="24">
        <f>C9-C7</f>
        <v>47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19.5</v>
      </c>
      <c r="D10" s="24"/>
      <c r="F10" s="76"/>
      <c r="G10" s="76"/>
    </row>
    <row r="11" spans="1:9">
      <c r="A11" s="15"/>
      <c r="B11" s="25"/>
      <c r="C11" s="26">
        <f>C10%</f>
        <v>0.19500000000000001</v>
      </c>
      <c r="D11" s="26"/>
      <c r="F11" s="76"/>
      <c r="G11" s="76"/>
    </row>
    <row r="12" spans="1:9">
      <c r="A12" s="15" t="s">
        <v>21</v>
      </c>
      <c r="B12" s="18"/>
      <c r="C12" s="19">
        <f>C6*C11</f>
        <v>390</v>
      </c>
      <c r="D12" s="22"/>
      <c r="F12" s="76"/>
      <c r="G12" s="76"/>
    </row>
    <row r="13" spans="1:9">
      <c r="A13" s="15" t="s">
        <v>22</v>
      </c>
      <c r="B13" s="18"/>
      <c r="C13" s="19">
        <f>C6-C12</f>
        <v>1610</v>
      </c>
      <c r="D13" s="22"/>
      <c r="F13" s="76"/>
      <c r="G13" s="76"/>
    </row>
    <row r="14" spans="1:9">
      <c r="A14" s="15" t="s">
        <v>15</v>
      </c>
      <c r="B14" s="18"/>
      <c r="C14" s="19">
        <f>C5</f>
        <v>5800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7410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203</v>
      </c>
      <c r="D18" s="74"/>
      <c r="E18" s="75"/>
      <c r="F18" s="76"/>
      <c r="G18" s="76"/>
    </row>
    <row r="19" spans="1:9">
      <c r="A19" s="15"/>
      <c r="B19" s="6"/>
      <c r="C19" s="29">
        <f>C18*C16</f>
        <v>1504230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128611665</v>
      </c>
      <c r="C20" s="30">
        <f>C19*95%</f>
        <v>1429018.5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1203384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406000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3133.8125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/>
      <c r="D28"/>
      <c r="E28" s="120"/>
    </row>
    <row r="29" spans="1:9">
      <c r="A29">
        <v>19.05</v>
      </c>
      <c r="B29" s="120">
        <f>A29*10.764</f>
        <v>205.05420000000001</v>
      </c>
      <c r="C29" s="120"/>
      <c r="D29"/>
    </row>
    <row r="30" spans="1:9">
      <c r="C30"/>
      <c r="D30" s="120"/>
      <c r="E30" s="12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R19" sqref="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200</v>
      </c>
      <c r="C2" s="4">
        <f t="shared" ref="C2:C15" si="2">B2*1.2</f>
        <v>240</v>
      </c>
      <c r="D2" s="4">
        <f t="shared" ref="D2:D15" si="3">C2*1.2</f>
        <v>288</v>
      </c>
      <c r="E2" s="5">
        <f t="shared" ref="E2:E15" si="4">R2</f>
        <v>2850000</v>
      </c>
      <c r="F2" s="65">
        <f t="shared" ref="F2:F15" si="5">ROUND((E2/B2),0)</f>
        <v>14250</v>
      </c>
      <c r="G2" s="65">
        <f t="shared" ref="G2:G15" si="6">ROUND((E2/C2),0)</f>
        <v>11875</v>
      </c>
      <c r="H2" s="65">
        <f t="shared" ref="H2:H15" si="7">ROUND((E2/D2),0)</f>
        <v>9896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0</v>
      </c>
      <c r="Q2" s="73">
        <v>200</v>
      </c>
      <c r="R2" s="2">
        <v>2850000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5" t="e">
        <f t="shared" si="5"/>
        <v>#DIV/0!</v>
      </c>
      <c r="G3" s="65" t="e">
        <f t="shared" si="6"/>
        <v>#DIV/0!</v>
      </c>
      <c r="H3" s="65" t="e">
        <f t="shared" si="7"/>
        <v>#DIV/0!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0</v>
      </c>
      <c r="P3" s="73">
        <v>0</v>
      </c>
      <c r="Q3" s="73">
        <v>0</v>
      </c>
      <c r="R3" s="2">
        <v>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0</v>
      </c>
      <c r="Q4" s="73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0">O6/1.2</f>
        <v>0</v>
      </c>
      <c r="Q6" s="73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326.38888888888891</v>
      </c>
      <c r="C7" s="4">
        <f t="shared" si="2"/>
        <v>391.66666666666669</v>
      </c>
      <c r="D7" s="4">
        <f t="shared" si="3"/>
        <v>470</v>
      </c>
      <c r="E7" s="5">
        <f t="shared" si="4"/>
        <v>10000000</v>
      </c>
      <c r="F7" s="4">
        <f t="shared" si="5"/>
        <v>30638</v>
      </c>
      <c r="G7" s="4">
        <f t="shared" si="6"/>
        <v>25532</v>
      </c>
      <c r="H7" s="4">
        <f t="shared" si="7"/>
        <v>21277</v>
      </c>
      <c r="I7" s="4">
        <f t="shared" si="8"/>
        <v>0</v>
      </c>
      <c r="J7" s="4">
        <f t="shared" si="9"/>
        <v>0</v>
      </c>
      <c r="O7" s="73">
        <v>470</v>
      </c>
      <c r="P7" s="73">
        <f t="shared" ref="P7" si="12">O7/1.2</f>
        <v>391.66666666666669</v>
      </c>
      <c r="Q7" s="73">
        <f t="shared" si="11"/>
        <v>326.38888888888891</v>
      </c>
      <c r="R7" s="2">
        <v>10000000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2:H34"/>
  <sheetViews>
    <sheetView zoomScale="70" zoomScaleNormal="70" workbookViewId="0">
      <selection activeCell="H8" sqref="H8"/>
    </sheetView>
  </sheetViews>
  <sheetFormatPr defaultRowHeight="15"/>
  <sheetData>
    <row r="22" spans="8:8">
      <c r="H22" t="s">
        <v>102</v>
      </c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F11" sqref="F11"/>
    </sheetView>
  </sheetViews>
  <sheetFormatPr defaultRowHeight="15"/>
  <sheetData>
    <row r="1" spans="2:12">
      <c r="B1" s="73" t="s">
        <v>98</v>
      </c>
    </row>
    <row r="4" spans="2:12">
      <c r="E4" s="73"/>
    </row>
    <row r="5" spans="2:12">
      <c r="E5" s="73"/>
    </row>
    <row r="6" spans="2:12">
      <c r="E6" s="73"/>
    </row>
    <row r="7" spans="2:12">
      <c r="E7" s="73"/>
    </row>
    <row r="8" spans="2:12">
      <c r="E8" s="73"/>
    </row>
    <row r="9" spans="2:12">
      <c r="E9" s="73"/>
    </row>
    <row r="10" spans="2:12">
      <c r="E10" s="73"/>
    </row>
    <row r="12" spans="2:12">
      <c r="L12" s="73"/>
    </row>
    <row r="13" spans="2:12">
      <c r="B13" s="118"/>
      <c r="C13" s="118"/>
      <c r="D13" s="118"/>
      <c r="E13" s="118"/>
      <c r="F13" s="118"/>
      <c r="G13" s="118"/>
      <c r="H13" s="118"/>
      <c r="L13" s="73"/>
    </row>
    <row r="14" spans="2:12">
      <c r="B14" s="118"/>
      <c r="C14" s="118"/>
      <c r="D14" s="118"/>
      <c r="E14" s="118"/>
      <c r="F14" s="118"/>
      <c r="G14" s="118"/>
      <c r="H14" s="118"/>
    </row>
    <row r="15" spans="2:12">
      <c r="B15" s="118"/>
      <c r="C15" s="118"/>
      <c r="D15" s="118"/>
      <c r="E15" s="118"/>
      <c r="F15" s="118"/>
      <c r="G15" s="118"/>
      <c r="H15" s="118"/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2024-08-06T11:23:39Z</dcterms:modified>
</cp:coreProperties>
</file>