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SME - Fort\Pandurang Pakhra\"/>
    </mc:Choice>
  </mc:AlternateContent>
  <xr:revisionPtr revIDLastSave="0" documentId="13_ncr:1_{C6C32388-8276-4496-876D-57D4272ABAB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J24" i="4" l="1"/>
  <c r="W7" i="4" l="1"/>
  <c r="V8" i="4"/>
  <c r="U8" i="4"/>
  <c r="P8" i="4"/>
  <c r="V7" i="4"/>
  <c r="U7" i="4"/>
  <c r="P7" i="4"/>
  <c r="H21" i="4"/>
  <c r="I21" i="4" s="1"/>
  <c r="Q12" i="4" l="1"/>
  <c r="P12" i="4"/>
  <c r="P11" i="4"/>
  <c r="Q11" i="4" s="1"/>
  <c r="Q10" i="4"/>
  <c r="P10" i="4"/>
  <c r="P9" i="4"/>
  <c r="Q9" i="4" s="1"/>
  <c r="Q8" i="4"/>
  <c r="Q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<sst xmlns="http://schemas.openxmlformats.org/spreadsheetml/2006/main" count="24" uniqueCount="21">
  <si>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</si>
  <si>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</si>
  <si>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</si>
  <si>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</si>
  <si>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</si>
  <si>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</si>
  <si>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</si>
  <si>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</si>
  <si>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</si>
  <si>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</si>
  <si>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</si>
  <si>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</si>
  <si>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</si>
  <si>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 302,3Floor, Vasant Vihar Krishna Kaveri Building G-wing, Vasant Sagar Complex, Thakur village Kandivali East</t>
  </si>
  <si>
    <t>bua</t>
  </si>
  <si>
    <t>rate</t>
  </si>
  <si>
    <t>fmv</t>
  </si>
  <si>
    <t>part oc - 2003 - pg no. 30</t>
  </si>
  <si>
    <t>25.07.2024</t>
  </si>
  <si>
    <t>03.07.2024</t>
  </si>
  <si>
    <t>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</si>
</sst>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46</xdr:row>
      <xdr:rowOff>20212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64D4B7-E3DE-44FF-ABFE-CB684F561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326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48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E18AD2-07F4-40A6-9615-A991842B3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173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439402</xdr:colOff>
      <xdr:row>44</xdr:row>
      <xdr:rowOff>153565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46585C-80AA-4413-B8E4-68FE44C4C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73802" cy="8345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47</xdr:row>
      <xdr:rowOff>1177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88B20E-22E9-49B9-8947-29F1C34CBA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430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420350</xdr:colOff>
      <xdr:row>51</xdr:row>
      <xdr:rowOff>1170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27F63B-3BEA-40AE-AA95-18DA2B2246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54750" cy="83831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44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331722-D0D6-403E-9D80-723E4432B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4582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D427BD-4CDE-41FB-8199-A25C11A6A0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515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T25" sqref="T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3.42578125" bestFit="1" customWidth="1"/>
  </cols>
  <sheetData>
    <row r="1" spans="1:23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3" x14ac:dyDescent="0.25">
      <c r="A2" s="4">
        <f t="shared" ref="A2:A15" si="0">N2</f>
        <v>0</v>
      </c>
      <c r="B2" s="4">
        <f t="shared" ref="B2:B15" si="1">Q2</f>
        <v>390</v>
      </c>
      <c r="C2" s="4">
        <f>B2*1.2</f>
        <v>468</v>
      </c>
      <c r="D2" s="4">
        <f t="shared" ref="D2:D13" si="2">C2*1.2</f>
        <v>561.6</v>
      </c>
      <c r="E2" s="16">
        <f t="shared" ref="E2:E13" si="3">R2</f>
        <v>10500000</v>
      </c>
      <c r="F2" s="10">
        <f t="shared" ref="F2:F13" si="4">ROUND((E2/B2),0)</f>
        <v>26923</v>
      </c>
      <c r="G2" s="10">
        <f t="shared" ref="G2:G13" si="5">ROUND((E2/C2),0)</f>
        <v>22436</v>
      </c>
      <c r="H2" s="10">
        <f t="shared" ref="H2:H13" si="6">ROUND((E2/D2),0)</f>
        <v>18697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390</v>
      </c>
      <c r="R2" s="2">
        <v>10500000</v>
      </c>
      <c r="S2" s="8"/>
      <c r="T2" s="8"/>
    </row>
    <row r="3" spans="1:23" x14ac:dyDescent="0.25">
      <c r="A3" s="4">
        <f t="shared" si="0"/>
        <v>0</v>
      </c>
      <c r="B3" s="4">
        <f t="shared" si="1"/>
        <v>400</v>
      </c>
      <c r="C3" s="4">
        <f t="shared" ref="C3:C15" si="9">B3*1.2</f>
        <v>480</v>
      </c>
      <c r="D3" s="4">
        <f t="shared" si="2"/>
        <v>576</v>
      </c>
      <c r="E3" s="16">
        <f t="shared" si="3"/>
        <v>10700000</v>
      </c>
      <c r="F3" s="10">
        <f t="shared" si="4"/>
        <v>26750</v>
      </c>
      <c r="G3" s="15">
        <f t="shared" si="5"/>
        <v>22292</v>
      </c>
      <c r="H3" s="10">
        <f t="shared" si="6"/>
        <v>18576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400</v>
      </c>
      <c r="R3" s="2">
        <v>10700000</v>
      </c>
      <c r="S3" s="8"/>
      <c r="T3" s="8"/>
    </row>
    <row r="4" spans="1:23" x14ac:dyDescent="0.25">
      <c r="A4" s="4">
        <f t="shared" si="0"/>
        <v>0</v>
      </c>
      <c r="B4" s="4">
        <f t="shared" si="1"/>
        <v>405</v>
      </c>
      <c r="C4" s="4">
        <f t="shared" si="9"/>
        <v>486</v>
      </c>
      <c r="D4" s="4">
        <f t="shared" si="2"/>
        <v>583.19999999999993</v>
      </c>
      <c r="E4" s="16">
        <f t="shared" si="3"/>
        <v>10500000</v>
      </c>
      <c r="F4" s="10">
        <f t="shared" si="4"/>
        <v>25926</v>
      </c>
      <c r="G4" s="10">
        <f t="shared" si="5"/>
        <v>21605</v>
      </c>
      <c r="H4" s="10">
        <f t="shared" si="6"/>
        <v>18004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405</v>
      </c>
      <c r="R4" s="2">
        <v>10500000</v>
      </c>
      <c r="S4" s="8"/>
      <c r="T4" s="8"/>
    </row>
    <row r="5" spans="1:23" x14ac:dyDescent="0.25">
      <c r="A5" s="4">
        <f t="shared" si="0"/>
        <v>0</v>
      </c>
      <c r="B5" s="4">
        <f t="shared" si="1"/>
        <v>435</v>
      </c>
      <c r="C5" s="4">
        <f t="shared" si="9"/>
        <v>522</v>
      </c>
      <c r="D5" s="4">
        <f t="shared" si="2"/>
        <v>626.4</v>
      </c>
      <c r="E5" s="16">
        <f t="shared" si="3"/>
        <v>11500000</v>
      </c>
      <c r="F5" s="10">
        <f t="shared" si="4"/>
        <v>26437</v>
      </c>
      <c r="G5" s="15">
        <f t="shared" si="5"/>
        <v>22031</v>
      </c>
      <c r="H5" s="10">
        <f t="shared" si="6"/>
        <v>18359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435</v>
      </c>
      <c r="R5" s="2">
        <v>11500000</v>
      </c>
      <c r="S5" s="8"/>
      <c r="T5" s="8"/>
    </row>
    <row r="6" spans="1:23" x14ac:dyDescent="0.25">
      <c r="A6" s="4">
        <f t="shared" si="0"/>
        <v>0</v>
      </c>
      <c r="B6" s="4">
        <f t="shared" si="1"/>
        <v>430</v>
      </c>
      <c r="C6" s="4">
        <f t="shared" si="9"/>
        <v>516</v>
      </c>
      <c r="D6" s="4">
        <f t="shared" si="2"/>
        <v>619.19999999999993</v>
      </c>
      <c r="E6" s="16">
        <f t="shared" si="3"/>
        <v>10600000</v>
      </c>
      <c r="F6" s="10">
        <f t="shared" si="4"/>
        <v>24651</v>
      </c>
      <c r="G6" s="10">
        <f t="shared" si="5"/>
        <v>20543</v>
      </c>
      <c r="H6" s="10">
        <f t="shared" si="6"/>
        <v>17119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430</v>
      </c>
      <c r="R6" s="2">
        <v>10600000</v>
      </c>
      <c r="S6" s="8"/>
      <c r="T6" s="8"/>
    </row>
    <row r="7" spans="1:23" x14ac:dyDescent="0.25">
      <c r="A7" s="4">
        <f t="shared" si="0"/>
        <v>0</v>
      </c>
      <c r="B7" s="4">
        <f t="shared" si="1"/>
        <v>429.30419999999998</v>
      </c>
      <c r="C7" s="4">
        <f t="shared" si="9"/>
        <v>515.16503999999998</v>
      </c>
      <c r="D7" s="4">
        <f t="shared" si="2"/>
        <v>618.19804799999997</v>
      </c>
      <c r="E7" s="16">
        <f t="shared" si="3"/>
        <v>9950000</v>
      </c>
      <c r="F7" s="10">
        <f t="shared" si="4"/>
        <v>23177</v>
      </c>
      <c r="G7" s="15">
        <f t="shared" si="5"/>
        <v>19314</v>
      </c>
      <c r="H7" s="10">
        <f t="shared" si="6"/>
        <v>16095</v>
      </c>
      <c r="I7" s="4" t="e">
        <f>#REF!</f>
        <v>#REF!</v>
      </c>
      <c r="J7" s="4" t="str">
        <f t="shared" si="7"/>
        <v>25.07.2024</v>
      </c>
      <c r="O7">
        <v>0</v>
      </c>
      <c r="P7">
        <f>47.86*10.764</f>
        <v>515.16503999999998</v>
      </c>
      <c r="Q7">
        <f t="shared" ref="Q7:Q12" si="10">P7/1.2</f>
        <v>429.30419999999998</v>
      </c>
      <c r="R7" s="2">
        <v>9950000</v>
      </c>
      <c r="S7" s="8" t="s">
        <v>18</v>
      </c>
      <c r="T7" s="8"/>
      <c r="U7" s="2">
        <f>R7+597000+30000</f>
        <v>10577000</v>
      </c>
      <c r="V7">
        <f>U7/P7</f>
        <v>20531.284498653094</v>
      </c>
      <c r="W7">
        <f>G7*1.2</f>
        <v>23176.799999999999</v>
      </c>
    </row>
    <row r="8" spans="1:23" x14ac:dyDescent="0.25">
      <c r="A8" s="4">
        <f t="shared" si="0"/>
        <v>0</v>
      </c>
      <c r="B8" s="4">
        <f t="shared" si="1"/>
        <v>479.35679999999991</v>
      </c>
      <c r="C8" s="4">
        <f t="shared" si="9"/>
        <v>575.22815999999989</v>
      </c>
      <c r="D8" s="4">
        <f t="shared" si="2"/>
        <v>690.27379199999984</v>
      </c>
      <c r="E8" s="16">
        <f t="shared" si="3"/>
        <v>10800000</v>
      </c>
      <c r="F8" s="10">
        <f t="shared" si="4"/>
        <v>22530</v>
      </c>
      <c r="G8" s="15">
        <f t="shared" si="5"/>
        <v>18775</v>
      </c>
      <c r="H8" s="10">
        <f t="shared" si="6"/>
        <v>15646</v>
      </c>
      <c r="I8" s="4" t="e">
        <f>#REF!</f>
        <v>#REF!</v>
      </c>
      <c r="J8" s="4" t="str">
        <f t="shared" si="7"/>
        <v>03.07.2024</v>
      </c>
      <c r="O8">
        <v>0</v>
      </c>
      <c r="P8">
        <f>53.44*10.764</f>
        <v>575.22815999999989</v>
      </c>
      <c r="Q8">
        <f t="shared" si="10"/>
        <v>479.35679999999991</v>
      </c>
      <c r="R8" s="2">
        <v>10800000</v>
      </c>
      <c r="S8" s="8" t="s">
        <v>19</v>
      </c>
      <c r="T8" s="8"/>
      <c r="U8" s="2">
        <f>R8+540000+30000</f>
        <v>11370000</v>
      </c>
      <c r="V8">
        <f>U8/P8</f>
        <v>19766.069866955058</v>
      </c>
    </row>
    <row r="9" spans="1:23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16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3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3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3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3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3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3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14</v>
      </c>
      <c r="H19">
        <v>515</v>
      </c>
    </row>
    <row r="20" spans="7:24" x14ac:dyDescent="0.25">
      <c r="G20" t="s">
        <v>15</v>
      </c>
      <c r="H20">
        <v>19300</v>
      </c>
    </row>
    <row r="21" spans="7:24" x14ac:dyDescent="0.25">
      <c r="G21" t="s">
        <v>16</v>
      </c>
      <c r="H21">
        <f>H20*H19</f>
        <v>9939500</v>
      </c>
      <c r="I21">
        <f>H21*90%</f>
        <v>8945550</v>
      </c>
    </row>
    <row r="22" spans="7:24" x14ac:dyDescent="0.25">
      <c r="G22" s="6"/>
      <c r="H22" s="6"/>
    </row>
    <row r="23" spans="7:24" x14ac:dyDescent="0.25">
      <c r="J23" t="s">
        <v>20</v>
      </c>
      <c r="N23">
        <v>384</v>
      </c>
    </row>
    <row r="24" spans="7:24" x14ac:dyDescent="0.25">
      <c r="J24">
        <f>H19/N23</f>
        <v>1.3411458333333333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17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8"/>
  <sheetViews>
    <sheetView topLeftCell="A7" zoomScaleNormal="100" workbookViewId="0">
      <selection activeCell="A8" sqref="A8"/>
    </sheetView>
  </sheetViews>
  <sheetFormatPr defaultRowHeight="15" x14ac:dyDescent="0.25"/>
  <sheetData>
    <row r="8" spans="1:1" x14ac:dyDescent="0.25">
      <c r="A8" s="6"/>
    </row>
  </sheetData>
  <pageMargins left="0.7" right="0.7" top="0.75" bottom="0.75" header="0.3" footer="0.3"/>
  <pageSetup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2024-08-19T06:34:43Z</dcterms:modified>
</cp:coreProperties>
</file>