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169929A-C69D-4801-B822-541FFCDA885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" i="1" l="1"/>
  <c r="F8" i="1" l="1"/>
  <c r="F87" i="1" l="1"/>
  <c r="F26" i="1"/>
  <c r="F18" i="1"/>
  <c r="F15" i="1"/>
  <c r="F9" i="1"/>
  <c r="F11" i="1"/>
  <c r="F12" i="1" s="1"/>
  <c r="F7" i="1"/>
  <c r="F6" i="1"/>
  <c r="F17" i="1" s="1"/>
  <c r="F16" i="1" l="1"/>
  <c r="F22" i="1" s="1"/>
  <c r="F13" i="1"/>
  <c r="F14" i="1" s="1"/>
  <c r="C8" i="1"/>
  <c r="F23" i="1" l="1"/>
  <c r="F28" i="1"/>
  <c r="F24" i="1"/>
  <c r="F19" i="1"/>
  <c r="C15" i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<sst xmlns="http://schemas.openxmlformats.org/spreadsheetml/2006/main" count="28" uniqueCount="27">
  <si>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</si>
  <si>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</si>
  <si>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</si>
  <si>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</si>
  <si>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</si>
  <si>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</si>
  <si>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</si>
  <si>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</si>
  <si>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</si>
  <si>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</si>
  <si>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</si>
  <si>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</si>
  <si>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</si>
  <si>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</si>
  <si>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</si>
  <si>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</si>
  <si>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</si>
  <si>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</si>
  <si>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</si>
  <si>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</si>
  <si>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</si>
  <si>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</si>
  <si>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O. No. 803</t>
  </si>
  <si>
    <t>oc</t>
  </si>
  <si>
    <t>O. No. 818</t>
  </si>
  <si>
    <t>Cosmos\Naupada\Ravi Omprakash Agrawal\O. No. 818</t>
  </si>
  <si>
    <t>Cosmos\Naupada\Ravi Omprakash Agrawal\O. No. 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</si>
</sst>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43" fontId="5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F3" sqref="F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5.5703125" style="22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19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51" t="s">
        <v>22</v>
      </c>
      <c r="D2" s="30"/>
      <c r="E2" s="5"/>
      <c r="F2" s="51" t="s">
        <v>24</v>
      </c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26600</v>
      </c>
      <c r="D3" s="41"/>
      <c r="E3" s="5"/>
      <c r="F3" s="41">
        <f>C3</f>
        <v>26600</v>
      </c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297</v>
      </c>
      <c r="D4" s="41"/>
      <c r="E4" s="5"/>
      <c r="F4" s="41">
        <v>498</v>
      </c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37">
        <v>2800</v>
      </c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23800</v>
      </c>
      <c r="D6" s="31"/>
      <c r="E6" s="5"/>
      <c r="F6" s="37">
        <f>F3-F5</f>
        <v>23800</v>
      </c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37">
        <f>F5</f>
        <v>2800</v>
      </c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12</v>
      </c>
      <c r="D8" s="44">
        <v>2024</v>
      </c>
      <c r="E8" s="5"/>
      <c r="F8" s="38">
        <f>C8</f>
        <v>12</v>
      </c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48</v>
      </c>
      <c r="D9" s="32">
        <v>2012</v>
      </c>
      <c r="E9" s="5" t="s">
        <v>23</v>
      </c>
      <c r="F9" s="38">
        <f>F10-F8</f>
        <v>48</v>
      </c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38">
        <v>60</v>
      </c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18</v>
      </c>
      <c r="D11" s="32"/>
      <c r="E11" s="5"/>
      <c r="F11" s="38">
        <f>90*F8/F10</f>
        <v>18</v>
      </c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0.18</v>
      </c>
      <c r="D12" s="33"/>
      <c r="E12" s="5"/>
      <c r="F12" s="39">
        <f>F11%</f>
        <v>0.18</v>
      </c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504</v>
      </c>
      <c r="D13" s="31"/>
      <c r="E13" s="5"/>
      <c r="F13" s="37">
        <f>F7*F12</f>
        <v>504</v>
      </c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2296</v>
      </c>
      <c r="D14" s="31"/>
      <c r="E14" s="5"/>
      <c r="F14" s="37">
        <f>F7-F13</f>
        <v>2296</v>
      </c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831600</v>
      </c>
      <c r="D15" s="31"/>
      <c r="E15" s="5"/>
      <c r="F15" s="41">
        <f>F4*F5</f>
        <v>1394400</v>
      </c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149688</v>
      </c>
      <c r="D16" s="31"/>
      <c r="E16" s="5"/>
      <c r="F16" s="41">
        <f>F15*F12</f>
        <v>250992</v>
      </c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23800</v>
      </c>
      <c r="D17" s="31"/>
      <c r="E17" s="5"/>
      <c r="F17" s="37">
        <f>F6</f>
        <v>23800</v>
      </c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6650000</v>
      </c>
      <c r="D18" s="31"/>
      <c r="E18" s="5"/>
      <c r="F18" s="37">
        <f>F21*F3</f>
        <v>11039000</v>
      </c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26001</v>
      </c>
      <c r="D19" s="31"/>
      <c r="E19" s="5"/>
      <c r="F19" s="41">
        <f>ROUND(F22/F21,0)</f>
        <v>25995</v>
      </c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38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250</v>
      </c>
      <c r="D21" s="48"/>
      <c r="E21" s="5"/>
      <c r="F21" s="44">
        <v>415</v>
      </c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6500312</v>
      </c>
      <c r="D22" s="49"/>
      <c r="E22" s="5"/>
      <c r="F22" s="46">
        <f>F18-F16</f>
        <v>10788008</v>
      </c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5850280.7999999998</v>
      </c>
      <c r="D23" s="34"/>
      <c r="E23" s="5"/>
      <c r="F23" s="21">
        <f>F22*0.9</f>
        <v>9709207.2000000011</v>
      </c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5200249.6000000006</v>
      </c>
      <c r="D24" s="34"/>
      <c r="E24" s="5"/>
      <c r="F24" s="21">
        <f>F22*0.8</f>
        <v>8630406.4000000004</v>
      </c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20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700000</v>
      </c>
      <c r="D26" s="35"/>
      <c r="E26" s="5"/>
      <c r="F26" s="40">
        <f>F5*F21</f>
        <v>1162000</v>
      </c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20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21667.706666666669</v>
      </c>
      <c r="D28" s="36"/>
      <c r="E28" s="5"/>
      <c r="F28" s="21">
        <f>F22*0.04/12</f>
        <v>35960.026666666665</v>
      </c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21"/>
      <c r="G29" s="5"/>
      <c r="H29" s="5"/>
      <c r="I29" s="5"/>
      <c r="J29" s="5"/>
      <c r="K29" s="5"/>
    </row>
    <row r="30" spans="1:13" x14ac:dyDescent="0.25">
      <c r="A30" s="52" t="s">
        <v>26</v>
      </c>
      <c r="B30" s="5"/>
      <c r="C30" s="36"/>
      <c r="D30" s="36"/>
      <c r="E30" s="27"/>
      <c r="F30" s="52" t="s">
        <v>25</v>
      </c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28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28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28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28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2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2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25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25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20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20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20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20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20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20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20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20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20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20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20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20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20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20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20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20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20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20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20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20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20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20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20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20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20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20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20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20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20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20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20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20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20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20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20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20">
        <f>F86*F85</f>
        <v>0</v>
      </c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20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20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20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20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20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20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20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20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20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20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20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20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20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20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20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20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20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20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20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20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20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20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20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20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20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20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20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20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20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20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20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20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20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20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20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20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20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20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20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20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20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20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20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20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20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20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20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20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20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20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20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20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20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20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20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20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20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20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20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20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20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20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20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20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20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20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20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20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20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20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20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20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20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2024-08-10T04:31:19Z</dcterms:modified>
</cp:coreProperties>
</file>