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Cosmos\Dadar (W)\Atul Awasthi\702\"/>
    </mc:Choice>
  </mc:AlternateContent>
  <xr:revisionPtr revIDLastSave="0" documentId="13_ncr:1_{784C1C49-1253-458C-B9CD-F232375DD42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I20" i="4" l="1"/>
  <c r="S6" i="4" l="1"/>
  <c r="Q6" i="4"/>
  <c r="C3" i="4"/>
  <c r="C7" i="4"/>
  <c r="C8" i="4"/>
  <c r="C9" i="4"/>
  <c r="C10" i="4"/>
  <c r="C11" i="4"/>
  <c r="C12" i="4"/>
  <c r="C13" i="4"/>
  <c r="C14" i="4"/>
  <c r="C15" i="4"/>
  <c r="C16" i="4"/>
  <c r="C2" i="4"/>
  <c r="Q3" i="4"/>
  <c r="H29" i="4"/>
  <c r="H20" i="4"/>
  <c r="I18" i="4"/>
  <c r="Q12" i="4" l="1"/>
  <c r="P12" i="4"/>
  <c r="P11" i="4"/>
  <c r="Q11" i="4" s="1"/>
  <c r="Q10" i="4"/>
  <c r="P10" i="4"/>
  <c r="P9" i="4"/>
  <c r="Q9" i="4" s="1"/>
  <c r="Q8" i="4"/>
  <c r="P8" i="4"/>
  <c r="P7" i="4"/>
  <c r="Q7" i="4" s="1"/>
  <c r="P6" i="4"/>
  <c r="P5" i="4"/>
  <c r="Q4" i="4"/>
  <c r="P2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A12" i="4"/>
  <c r="B11" i="4"/>
  <c r="A11" i="4"/>
  <c r="B10" i="4"/>
  <c r="A10" i="4"/>
  <c r="B9" i="4"/>
  <c r="A9" i="4"/>
  <c r="B8" i="4"/>
  <c r="A8" i="4"/>
  <c r="A7" i="4"/>
  <c r="B6" i="4"/>
  <c r="C6" i="4" s="1"/>
  <c r="A6" i="4"/>
  <c r="B5" i="4"/>
  <c r="C5" i="4" s="1"/>
  <c r="A5" i="4"/>
  <c r="B4" i="4"/>
  <c r="C4" i="4" s="1"/>
  <c r="A4" i="4"/>
  <c r="B3" i="4"/>
  <c r="A3" i="4"/>
  <c r="B2" i="4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<sst xmlns="http://schemas.openxmlformats.org/spreadsheetml/2006/main" count="25" uniqueCount="22">
  <si>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</si>
  <si>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</si>
  <si>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</si>
  <si>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</si>
  <si>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</si>
  <si>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</si>
  <si>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</si>
  <si>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</si>
  <si>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</si>
  <si>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</si>
  <si>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</si>
  <si>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</si>
  <si>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</si>
  <si>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flat no 702, 7 th floor, Bldg Name - shree kacharnath co operative housing society Ltd, Village - chole, kalyan Dombivli</t>
  </si>
  <si>
    <t>rera ca</t>
  </si>
  <si>
    <t>rate</t>
  </si>
  <si>
    <t>fmv</t>
  </si>
  <si>
    <t>agreement - 18.11.22</t>
  </si>
  <si>
    <t>av</t>
  </si>
  <si>
    <t>sd</t>
  </si>
  <si>
    <t>rd</t>
  </si>
  <si>
    <t>bv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</si>
</sst>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4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410823</xdr:colOff>
      <xdr:row>48</xdr:row>
      <xdr:rowOff>106002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2418E3-9B04-40FB-B1A7-81D9E3302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945223" cy="87928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391771</xdr:colOff>
      <xdr:row>52</xdr:row>
      <xdr:rowOff>163171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90BEBE-B120-43F1-8823-66B771AA2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926171" cy="89261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363192</xdr:colOff>
      <xdr:row>47</xdr:row>
      <xdr:rowOff>172697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49B0DA-8965-4636-A7BB-F99F14865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897592" cy="89356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344139</xdr:colOff>
      <xdr:row>49</xdr:row>
      <xdr:rowOff>39335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AE4516-8A56-4918-AE85-A65480972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878539" cy="88499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29</xdr:col>
      <xdr:colOff>607314</xdr:colOff>
      <xdr:row>60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24BB61-5751-4DFC-B9A8-639FBD7C8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topLeftCell="D1" zoomScaleNormal="100" workbookViewId="0">
      <selection activeCell="I22" sqref="I22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9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x14ac:dyDescent="0.25">
      <c r="A2" s="4">
        <f t="shared" ref="A2:A15" si="0">N2</f>
        <v>0</v>
      </c>
      <c r="B2" s="4">
        <f t="shared" ref="B2:B15" si="1">Q2</f>
        <v>380</v>
      </c>
      <c r="C2" s="4">
        <f>B2*1.1</f>
        <v>418.00000000000006</v>
      </c>
      <c r="D2" s="4">
        <f t="shared" ref="D2:D13" si="2">C2*1.2</f>
        <v>501.6</v>
      </c>
      <c r="E2" s="16">
        <f t="shared" ref="E2:E13" si="3">R2</f>
        <v>5100000</v>
      </c>
      <c r="F2" s="15">
        <f t="shared" ref="F2:F13" si="4">ROUND((E2/B2),0)</f>
        <v>13421</v>
      </c>
      <c r="G2" s="10">
        <f t="shared" ref="G2:G13" si="5">ROUND((E2/C2),0)</f>
        <v>12201</v>
      </c>
      <c r="H2" s="10">
        <f t="shared" ref="H2:H13" si="6">ROUND((E2/D2),0)</f>
        <v>10167</v>
      </c>
      <c r="I2" s="4" t="e">
        <f>#REF!</f>
        <v>#REF!</v>
      </c>
      <c r="J2" s="4">
        <f t="shared" ref="J2:J13" si="7">S2</f>
        <v>0</v>
      </c>
      <c r="O2">
        <v>0</v>
      </c>
      <c r="P2">
        <f t="shared" ref="P2:P12" si="8">O2/1.2</f>
        <v>0</v>
      </c>
      <c r="Q2">
        <v>380</v>
      </c>
      <c r="R2" s="2">
        <v>5100000</v>
      </c>
      <c r="S2" s="8"/>
      <c r="T2" s="8"/>
    </row>
    <row r="3" spans="1:20" x14ac:dyDescent="0.25">
      <c r="A3" s="4">
        <f t="shared" si="0"/>
        <v>0</v>
      </c>
      <c r="B3" s="4">
        <f t="shared" si="1"/>
        <v>560</v>
      </c>
      <c r="C3" s="4">
        <f t="shared" ref="C3:C16" si="9">B3*1.1</f>
        <v>616</v>
      </c>
      <c r="D3" s="4">
        <f t="shared" si="2"/>
        <v>739.19999999999993</v>
      </c>
      <c r="E3" s="16">
        <f t="shared" si="3"/>
        <v>5544000</v>
      </c>
      <c r="F3" s="10">
        <f t="shared" si="4"/>
        <v>9900</v>
      </c>
      <c r="G3" s="10">
        <f t="shared" si="5"/>
        <v>9000</v>
      </c>
      <c r="H3" s="10">
        <f t="shared" si="6"/>
        <v>7500</v>
      </c>
      <c r="I3" s="4" t="e">
        <f>#REF!</f>
        <v>#REF!</v>
      </c>
      <c r="J3" s="4">
        <f t="shared" si="7"/>
        <v>0</v>
      </c>
      <c r="O3">
        <v>0</v>
      </c>
      <c r="P3">
        <v>616</v>
      </c>
      <c r="Q3">
        <f>P3/1.1</f>
        <v>560</v>
      </c>
      <c r="R3" s="2">
        <v>5544000</v>
      </c>
      <c r="S3" s="8"/>
      <c r="T3" s="8"/>
    </row>
    <row r="4" spans="1:20" x14ac:dyDescent="0.25">
      <c r="A4" s="4">
        <f t="shared" si="0"/>
        <v>0</v>
      </c>
      <c r="B4" s="4">
        <f t="shared" si="1"/>
        <v>493.33333333333337</v>
      </c>
      <c r="C4" s="4">
        <f t="shared" si="9"/>
        <v>542.66666666666674</v>
      </c>
      <c r="D4" s="4">
        <f t="shared" si="2"/>
        <v>651.20000000000005</v>
      </c>
      <c r="E4" s="16">
        <f t="shared" si="3"/>
        <v>5300000</v>
      </c>
      <c r="F4" s="10">
        <f t="shared" si="4"/>
        <v>10743</v>
      </c>
      <c r="G4" s="10">
        <f t="shared" si="5"/>
        <v>9767</v>
      </c>
      <c r="H4" s="10">
        <f t="shared" si="6"/>
        <v>8139</v>
      </c>
      <c r="I4" s="4" t="e">
        <f>#REF!</f>
        <v>#REF!</v>
      </c>
      <c r="J4" s="4">
        <f t="shared" si="7"/>
        <v>0</v>
      </c>
      <c r="O4">
        <v>0</v>
      </c>
      <c r="P4">
        <v>592</v>
      </c>
      <c r="Q4">
        <f t="shared" ref="Q2:Q12" si="10">P4/1.2</f>
        <v>493.33333333333337</v>
      </c>
      <c r="R4" s="2">
        <v>5300000</v>
      </c>
      <c r="S4" s="8"/>
      <c r="T4" s="8"/>
    </row>
    <row r="5" spans="1:20" x14ac:dyDescent="0.25">
      <c r="A5" s="4">
        <f t="shared" si="0"/>
        <v>0</v>
      </c>
      <c r="B5" s="4">
        <f t="shared" si="1"/>
        <v>380</v>
      </c>
      <c r="C5" s="4">
        <f t="shared" si="9"/>
        <v>418.00000000000006</v>
      </c>
      <c r="D5" s="4">
        <f t="shared" si="2"/>
        <v>501.6</v>
      </c>
      <c r="E5" s="16">
        <f t="shared" si="3"/>
        <v>5500000</v>
      </c>
      <c r="F5" s="15">
        <f t="shared" si="4"/>
        <v>14474</v>
      </c>
      <c r="G5" s="10">
        <f t="shared" si="5"/>
        <v>13158</v>
      </c>
      <c r="H5" s="10">
        <f t="shared" si="6"/>
        <v>10965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v>380</v>
      </c>
      <c r="R5" s="2">
        <v>5500000</v>
      </c>
      <c r="S5" s="8"/>
      <c r="T5" s="8"/>
    </row>
    <row r="6" spans="1:20" x14ac:dyDescent="0.25">
      <c r="A6" s="4">
        <f t="shared" si="0"/>
        <v>0</v>
      </c>
      <c r="B6" s="4">
        <f t="shared" si="1"/>
        <v>421.62588</v>
      </c>
      <c r="C6" s="4">
        <f t="shared" si="9"/>
        <v>463.78846800000002</v>
      </c>
      <c r="D6" s="4">
        <f t="shared" si="2"/>
        <v>556.5461616</v>
      </c>
      <c r="E6" s="16">
        <f t="shared" si="3"/>
        <v>4400000</v>
      </c>
      <c r="F6" s="15">
        <f t="shared" si="4"/>
        <v>10436</v>
      </c>
      <c r="G6" s="10">
        <f t="shared" si="5"/>
        <v>9487</v>
      </c>
      <c r="H6" s="10">
        <f t="shared" si="6"/>
        <v>7906</v>
      </c>
      <c r="I6" s="4" t="e">
        <f>#REF!</f>
        <v>#REF!</v>
      </c>
      <c r="J6" s="4">
        <f t="shared" si="7"/>
        <v>11479.6</v>
      </c>
      <c r="O6">
        <v>0</v>
      </c>
      <c r="P6">
        <f t="shared" si="8"/>
        <v>0</v>
      </c>
      <c r="Q6">
        <f>39.17*10.764</f>
        <v>421.62588</v>
      </c>
      <c r="R6" s="2">
        <v>4400000</v>
      </c>
      <c r="S6" s="8">
        <f>F6*1.1</f>
        <v>11479.6</v>
      </c>
      <c r="T6" s="8"/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16">
        <f t="shared" si="3"/>
        <v>0</v>
      </c>
      <c r="F7" s="10" t="e">
        <f t="shared" si="4"/>
        <v>#DIV/0!</v>
      </c>
      <c r="G7" s="10" t="e">
        <f t="shared" si="5"/>
        <v>#DIV/0!</v>
      </c>
      <c r="H7" s="10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0"/>
        <v>0</v>
      </c>
      <c r="R7" s="2">
        <v>0</v>
      </c>
      <c r="S7" s="8"/>
      <c r="T7" s="8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16">
        <f t="shared" si="3"/>
        <v>0</v>
      </c>
      <c r="F8" s="10" t="e">
        <f t="shared" si="4"/>
        <v>#DIV/0!</v>
      </c>
      <c r="G8" s="10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  <c r="S8" s="8"/>
      <c r="T8" s="8"/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16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  <c r="S9" s="8"/>
      <c r="T9" s="8"/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16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10"/>
        <v>0</v>
      </c>
      <c r="R10" s="2">
        <v>0</v>
      </c>
      <c r="S10" s="8"/>
      <c r="T10" s="8"/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5">
        <f t="shared" si="3"/>
        <v>0</v>
      </c>
      <c r="F11" s="15" t="e">
        <f t="shared" si="4"/>
        <v>#DIV/0!</v>
      </c>
      <c r="G11" s="15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10"/>
        <v>0</v>
      </c>
      <c r="R11" s="2">
        <v>0</v>
      </c>
      <c r="S11" s="8"/>
      <c r="T11" s="8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10"/>
        <v>0</v>
      </c>
      <c r="R12" s="2">
        <v>0</v>
      </c>
      <c r="S12" s="8"/>
      <c r="T12" s="8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>
        <f t="shared" ref="Q13" si="12">P13/1.2</f>
        <v>0</v>
      </c>
      <c r="R13" s="2">
        <v>0</v>
      </c>
      <c r="S13" s="8"/>
      <c r="T13" s="8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3">C14*1.2</f>
        <v>0</v>
      </c>
      <c r="E14" s="5">
        <f t="shared" ref="E14:E15" si="14">R14</f>
        <v>0</v>
      </c>
      <c r="F14" s="10" t="e">
        <f t="shared" ref="F14:F15" si="15">ROUND((E14/B14),0)</f>
        <v>#DIV/0!</v>
      </c>
      <c r="G14" s="10" t="e">
        <f t="shared" ref="G14:G15" si="16">ROUND((E14/C14),0)</f>
        <v>#DIV/0!</v>
      </c>
      <c r="H14" s="4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8"/>
      <c r="T14" s="8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3"/>
        <v>0</v>
      </c>
      <c r="E15" s="5">
        <f t="shared" si="14"/>
        <v>0</v>
      </c>
      <c r="F15" s="10" t="e">
        <f t="shared" si="15"/>
        <v>#DIV/0!</v>
      </c>
      <c r="G15" s="4" t="e">
        <f t="shared" si="16"/>
        <v>#DIV/0!</v>
      </c>
      <c r="H15" s="4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8"/>
      <c r="T15" s="8"/>
    </row>
    <row r="16" spans="1:20" x14ac:dyDescent="0.25">
      <c r="C16" s="4">
        <f t="shared" si="9"/>
        <v>0</v>
      </c>
    </row>
    <row r="17" spans="7:24" x14ac:dyDescent="0.25">
      <c r="G17" t="s">
        <v>13</v>
      </c>
    </row>
    <row r="18" spans="7:24" x14ac:dyDescent="0.25">
      <c r="G18" t="s">
        <v>14</v>
      </c>
      <c r="H18">
        <v>672</v>
      </c>
      <c r="I18">
        <f>62.44*10.764</f>
        <v>672.10415999999998</v>
      </c>
    </row>
    <row r="19" spans="7:24" x14ac:dyDescent="0.25">
      <c r="G19" t="s">
        <v>15</v>
      </c>
      <c r="H19">
        <v>11500</v>
      </c>
    </row>
    <row r="20" spans="7:24" x14ac:dyDescent="0.25">
      <c r="G20" t="s">
        <v>16</v>
      </c>
      <c r="H20">
        <f>H19*H18</f>
        <v>7728000</v>
      </c>
      <c r="I20">
        <f>H20*90%</f>
        <v>6955200</v>
      </c>
    </row>
    <row r="22" spans="7:24" x14ac:dyDescent="0.25">
      <c r="G22" s="6"/>
      <c r="H22" s="6"/>
    </row>
    <row r="24" spans="7:24" x14ac:dyDescent="0.25">
      <c r="P24" s="11"/>
      <c r="Q24" s="11"/>
      <c r="R24" s="13"/>
      <c r="T24" s="11"/>
      <c r="U24" s="11"/>
      <c r="V24" s="11"/>
      <c r="W24" s="11"/>
      <c r="X24" s="11"/>
    </row>
    <row r="25" spans="7:24" x14ac:dyDescent="0.25">
      <c r="G25" t="s">
        <v>17</v>
      </c>
      <c r="P25" s="11"/>
      <c r="Q25" s="14"/>
      <c r="R25" s="14"/>
      <c r="T25" s="14"/>
      <c r="U25" s="14"/>
      <c r="V25" s="11"/>
      <c r="W25" s="11"/>
      <c r="X25" s="11"/>
    </row>
    <row r="26" spans="7:24" x14ac:dyDescent="0.25">
      <c r="G26" t="s">
        <v>18</v>
      </c>
      <c r="H26">
        <v>5400000</v>
      </c>
      <c r="P26" s="11"/>
      <c r="Q26" s="11"/>
      <c r="R26" s="11"/>
      <c r="T26" s="11"/>
      <c r="U26" s="11"/>
      <c r="V26" s="11"/>
      <c r="W26" s="11"/>
      <c r="X26" s="11"/>
    </row>
    <row r="27" spans="7:24" x14ac:dyDescent="0.25">
      <c r="G27" t="s">
        <v>19</v>
      </c>
      <c r="H27">
        <v>378000</v>
      </c>
      <c r="P27" s="11"/>
      <c r="Q27" s="11"/>
      <c r="R27" s="11"/>
      <c r="T27" s="11"/>
      <c r="U27" s="11"/>
      <c r="V27" s="11"/>
      <c r="W27" s="11"/>
      <c r="X27" s="11"/>
    </row>
    <row r="28" spans="7:24" x14ac:dyDescent="0.25">
      <c r="G28" t="s">
        <v>20</v>
      </c>
      <c r="H28">
        <v>30000</v>
      </c>
      <c r="P28" s="11"/>
      <c r="Q28" s="11"/>
      <c r="R28" s="12"/>
      <c r="T28" s="12"/>
      <c r="U28" s="12"/>
      <c r="V28" s="11"/>
      <c r="W28" s="11"/>
      <c r="X28" s="11"/>
    </row>
    <row r="29" spans="7:24" x14ac:dyDescent="0.25">
      <c r="G29" t="s">
        <v>21</v>
      </c>
      <c r="H29">
        <f>SUM(H26:H28)</f>
        <v>5808000</v>
      </c>
      <c r="P29" s="11"/>
      <c r="Q29" s="11"/>
      <c r="R29" s="11"/>
      <c r="T29" s="11"/>
      <c r="U29" s="11"/>
      <c r="V29" s="11"/>
      <c r="W29" s="11"/>
      <c r="X29" s="11"/>
    </row>
    <row r="30" spans="7:24" x14ac:dyDescent="0.25">
      <c r="P30" s="11"/>
      <c r="Q30" s="11"/>
      <c r="R30" s="11"/>
      <c r="T30" s="11"/>
      <c r="U30" s="11"/>
      <c r="V30" s="11"/>
      <c r="W30" s="11"/>
      <c r="X30" s="11"/>
    </row>
    <row r="31" spans="7:24" x14ac:dyDescent="0.25">
      <c r="P31" s="11"/>
      <c r="Q31" s="11"/>
      <c r="R31" s="11"/>
      <c r="T31" s="11"/>
      <c r="U31" s="11"/>
      <c r="V31" s="11"/>
      <c r="W31" s="11"/>
      <c r="X31" s="11"/>
    </row>
    <row r="32" spans="7:24" x14ac:dyDescent="0.25">
      <c r="P32" s="11"/>
      <c r="Q32" s="11"/>
      <c r="R32" s="11"/>
      <c r="S32" s="6"/>
      <c r="T32" s="11"/>
      <c r="U32" s="11"/>
      <c r="V32" s="11"/>
      <c r="W32" s="11"/>
      <c r="X32" s="11"/>
    </row>
    <row r="33" spans="16:24" x14ac:dyDescent="0.25">
      <c r="P33" s="11"/>
      <c r="Q33" s="11"/>
      <c r="R33" s="11"/>
      <c r="S33" s="6"/>
      <c r="T33" s="11"/>
      <c r="U33" s="11"/>
      <c r="V33" s="11"/>
      <c r="W33" s="11"/>
      <c r="X33" s="11"/>
    </row>
    <row r="34" spans="16:24" x14ac:dyDescent="0.25">
      <c r="Q34" s="11"/>
      <c r="R34" s="11"/>
    </row>
    <row r="35" spans="16:24" x14ac:dyDescent="0.25">
      <c r="Q35" s="11"/>
      <c r="R35" s="11"/>
      <c r="T35" s="6"/>
    </row>
    <row r="36" spans="16:24" x14ac:dyDescent="0.25">
      <c r="P36" s="11"/>
      <c r="Q36" s="11"/>
      <c r="R36" s="11"/>
      <c r="S36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topLeftCell="A7"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topLeftCell="A16"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2024-08-07T06:01:07Z</dcterms:modified>
</cp:coreProperties>
</file>