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Ambika Vrundavan APF\"/>
    </mc:Choice>
  </mc:AlternateContent>
  <bookViews>
    <workbookView xWindow="0" yWindow="0" windowWidth="15360" windowHeight="7755" tabRatio="451"/>
  </bookViews>
  <sheets>
    <sheet name="Wing_A" sheetId="110" r:id="rId1"/>
    <sheet name="Wing_B" sheetId="124" r:id="rId2"/>
    <sheet name="IGR_1" sheetId="125" r:id="rId3"/>
    <sheet name="Sheet13" sheetId="133" r:id="rId4"/>
    <sheet name="Sheet30" sheetId="150" r:id="rId5"/>
    <sheet name="Sheet14" sheetId="134" r:id="rId6"/>
    <sheet name="Sheet15" sheetId="135" r:id="rId7"/>
    <sheet name="Sheet31" sheetId="151" r:id="rId8"/>
    <sheet name="Sheet16" sheetId="136" r:id="rId9"/>
    <sheet name="Sheet17" sheetId="137" r:id="rId10"/>
    <sheet name="Sheet18" sheetId="138" r:id="rId11"/>
    <sheet name="Sheet19" sheetId="139" r:id="rId12"/>
    <sheet name="Sheet20" sheetId="140" r:id="rId13"/>
    <sheet name="Sheet21" sheetId="141" r:id="rId14"/>
    <sheet name="Sheet22" sheetId="142" r:id="rId15"/>
    <sheet name="Sheet23" sheetId="143" r:id="rId16"/>
    <sheet name="Sheet24" sheetId="144" r:id="rId17"/>
    <sheet name="Sheet25" sheetId="145" r:id="rId18"/>
    <sheet name="Sheet26" sheetId="146" r:id="rId19"/>
    <sheet name="Sheet27" sheetId="147" r:id="rId20"/>
    <sheet name="Sheet28" sheetId="148" r:id="rId21"/>
    <sheet name="Sheet29" sheetId="149" r:id="rId22"/>
    <sheet name="Sheet6" sheetId="126" r:id="rId23"/>
    <sheet name="Sheet7" sheetId="127" r:id="rId24"/>
    <sheet name="Sheet8" sheetId="128" r:id="rId25"/>
    <sheet name="Sheet9" sheetId="129" r:id="rId26"/>
    <sheet name="Sheet10" sheetId="130" r:id="rId27"/>
    <sheet name="Sheet11" sheetId="131" r:id="rId28"/>
    <sheet name="Sheet12" sheetId="132" r:id="rId29"/>
    <sheet name="RERA" sheetId="73" r:id="rId30"/>
    <sheet name="Floor Plan" sheetId="111" r:id="rId31"/>
    <sheet name="IGR" sheetId="115" r:id="rId32"/>
    <sheet name="Sheet1" sheetId="121" r:id="rId33"/>
    <sheet name="Listing1" sheetId="118" r:id="rId34"/>
    <sheet name="Listing2" sheetId="117" r:id="rId35"/>
    <sheet name="Listing3" sheetId="119" r:id="rId36"/>
    <sheet name="Sheet3" sheetId="123" r:id="rId37"/>
    <sheet name="Sheet2" sheetId="122" r:id="rId38"/>
    <sheet name="Listing4" sheetId="120" r:id="rId39"/>
  </sheets>
  <definedNames>
    <definedName name="_xlnm._FilterDatabase" localSheetId="29" hidden="1">RERA!#REF!</definedName>
    <definedName name="_xlnm._FilterDatabase" localSheetId="0" hidden="1">Wing_A!#REF!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10" l="1"/>
  <c r="L33" i="124"/>
  <c r="K33" i="124"/>
  <c r="J33" i="124"/>
  <c r="H39" i="110"/>
  <c r="H38" i="110"/>
  <c r="G31" i="110"/>
  <c r="F21" i="125"/>
  <c r="G36" i="124" l="1"/>
  <c r="E36" i="124"/>
  <c r="H36" i="124" s="1"/>
  <c r="H35" i="124"/>
  <c r="G35" i="124"/>
  <c r="E35" i="124"/>
  <c r="F30" i="124"/>
  <c r="E30" i="124"/>
  <c r="J29" i="124"/>
  <c r="G29" i="124"/>
  <c r="H29" i="124" s="1"/>
  <c r="G28" i="124"/>
  <c r="J27" i="124"/>
  <c r="G27" i="124"/>
  <c r="H27" i="124" s="1"/>
  <c r="G26" i="124"/>
  <c r="J25" i="124"/>
  <c r="G25" i="124"/>
  <c r="H25" i="124" s="1"/>
  <c r="G24" i="124"/>
  <c r="J23" i="124"/>
  <c r="G23" i="124"/>
  <c r="H23" i="124" s="1"/>
  <c r="G22" i="124"/>
  <c r="J21" i="124"/>
  <c r="G21" i="124"/>
  <c r="H21" i="124" s="1"/>
  <c r="G20" i="124"/>
  <c r="J19" i="124"/>
  <c r="G19" i="124"/>
  <c r="H19" i="124" s="1"/>
  <c r="G18" i="124"/>
  <c r="J17" i="124"/>
  <c r="G17" i="124"/>
  <c r="H17" i="124" s="1"/>
  <c r="G16" i="124"/>
  <c r="J15" i="124"/>
  <c r="G15" i="124"/>
  <c r="H15" i="124" s="1"/>
  <c r="G14" i="124"/>
  <c r="J13" i="124"/>
  <c r="G13" i="124"/>
  <c r="H13" i="124" s="1"/>
  <c r="G12" i="124"/>
  <c r="J11" i="124"/>
  <c r="G11" i="124"/>
  <c r="H11" i="124" s="1"/>
  <c r="G10" i="124"/>
  <c r="J9" i="124"/>
  <c r="G9" i="124"/>
  <c r="H9" i="124" s="1"/>
  <c r="G8" i="124"/>
  <c r="J7" i="124"/>
  <c r="G7" i="124"/>
  <c r="H7" i="124" s="1"/>
  <c r="G6" i="124"/>
  <c r="J5" i="124"/>
  <c r="G5" i="124"/>
  <c r="H5" i="124" s="1"/>
  <c r="G4" i="124"/>
  <c r="J3" i="124"/>
  <c r="G3" i="124"/>
  <c r="H3" i="124" s="1"/>
  <c r="G2" i="124"/>
  <c r="O2" i="124" s="1"/>
  <c r="P2" i="124" s="1"/>
  <c r="Q2" i="124" s="1"/>
  <c r="G29" i="110"/>
  <c r="G28" i="110"/>
  <c r="G27" i="110"/>
  <c r="G26" i="110"/>
  <c r="G25" i="110"/>
  <c r="G24" i="110"/>
  <c r="G23" i="110"/>
  <c r="G22" i="110"/>
  <c r="G21" i="110"/>
  <c r="G20" i="110"/>
  <c r="G19" i="110"/>
  <c r="G18" i="110"/>
  <c r="G17" i="110"/>
  <c r="G16" i="110"/>
  <c r="G15" i="110"/>
  <c r="G14" i="110"/>
  <c r="G13" i="110"/>
  <c r="G12" i="110"/>
  <c r="G11" i="110"/>
  <c r="G10" i="110"/>
  <c r="G9" i="110"/>
  <c r="G8" i="110"/>
  <c r="G7" i="110"/>
  <c r="G6" i="110"/>
  <c r="G5" i="110"/>
  <c r="G4" i="110"/>
  <c r="H36" i="110"/>
  <c r="G35" i="110"/>
  <c r="H35" i="110"/>
  <c r="M3" i="124" l="1"/>
  <c r="L3" i="124"/>
  <c r="K3" i="124"/>
  <c r="M5" i="124"/>
  <c r="L5" i="124"/>
  <c r="K5" i="124"/>
  <c r="M7" i="124"/>
  <c r="L7" i="124"/>
  <c r="K7" i="124"/>
  <c r="M9" i="124"/>
  <c r="L9" i="124"/>
  <c r="K9" i="124"/>
  <c r="M11" i="124"/>
  <c r="L11" i="124"/>
  <c r="K11" i="124"/>
  <c r="M13" i="124"/>
  <c r="L13" i="124"/>
  <c r="K13" i="124"/>
  <c r="M15" i="124"/>
  <c r="K15" i="124"/>
  <c r="L15" i="124"/>
  <c r="M17" i="124"/>
  <c r="K17" i="124"/>
  <c r="L17" i="124"/>
  <c r="M19" i="124"/>
  <c r="K19" i="124"/>
  <c r="L19" i="124"/>
  <c r="M21" i="124"/>
  <c r="K21" i="124"/>
  <c r="L21" i="124"/>
  <c r="M23" i="124"/>
  <c r="K23" i="124"/>
  <c r="L23" i="124"/>
  <c r="M25" i="124"/>
  <c r="L25" i="124"/>
  <c r="K25" i="124"/>
  <c r="M27" i="124"/>
  <c r="K27" i="124"/>
  <c r="L27" i="124"/>
  <c r="M29" i="124"/>
  <c r="K29" i="124"/>
  <c r="L29" i="124"/>
  <c r="J4" i="124"/>
  <c r="H4" i="124"/>
  <c r="H6" i="124"/>
  <c r="J6" i="124"/>
  <c r="J8" i="124"/>
  <c r="H8" i="124"/>
  <c r="J10" i="124"/>
  <c r="H10" i="124"/>
  <c r="J12" i="124"/>
  <c r="H12" i="124"/>
  <c r="H14" i="124"/>
  <c r="J14" i="124"/>
  <c r="H16" i="124"/>
  <c r="J16" i="124"/>
  <c r="J18" i="124"/>
  <c r="H18" i="124"/>
  <c r="H20" i="124"/>
  <c r="J20" i="124"/>
  <c r="H22" i="124"/>
  <c r="J22" i="124"/>
  <c r="H24" i="124"/>
  <c r="J24" i="124"/>
  <c r="H26" i="124"/>
  <c r="J26" i="124"/>
  <c r="H28" i="124"/>
  <c r="J28" i="124"/>
  <c r="G30" i="124"/>
  <c r="H2" i="124"/>
  <c r="J2" i="124"/>
  <c r="G33" i="110"/>
  <c r="F26" i="115"/>
  <c r="K20" i="124" l="1"/>
  <c r="M20" i="124"/>
  <c r="L20" i="124"/>
  <c r="M2" i="124"/>
  <c r="L2" i="124"/>
  <c r="J30" i="124"/>
  <c r="J31" i="124" s="1"/>
  <c r="K2" i="124"/>
  <c r="K12" i="124"/>
  <c r="M12" i="124"/>
  <c r="L12" i="124"/>
  <c r="K8" i="124"/>
  <c r="M8" i="124"/>
  <c r="L8" i="124"/>
  <c r="K4" i="124"/>
  <c r="M4" i="124"/>
  <c r="L4" i="124"/>
  <c r="K28" i="124"/>
  <c r="M28" i="124"/>
  <c r="L28" i="124"/>
  <c r="K16" i="124"/>
  <c r="M16" i="124"/>
  <c r="L16" i="124"/>
  <c r="K26" i="124"/>
  <c r="M26" i="124"/>
  <c r="L26" i="124"/>
  <c r="K22" i="124"/>
  <c r="M22" i="124"/>
  <c r="L22" i="124"/>
  <c r="K14" i="124"/>
  <c r="M14" i="124"/>
  <c r="L14" i="124"/>
  <c r="K6" i="124"/>
  <c r="M6" i="124"/>
  <c r="L6" i="124"/>
  <c r="K24" i="124"/>
  <c r="M24" i="124"/>
  <c r="L24" i="124"/>
  <c r="H30" i="124"/>
  <c r="H31" i="124" s="1"/>
  <c r="K18" i="124"/>
  <c r="M18" i="124"/>
  <c r="L18" i="124"/>
  <c r="K10" i="124"/>
  <c r="M10" i="124"/>
  <c r="L10" i="124"/>
  <c r="G36" i="110"/>
  <c r="E36" i="110"/>
  <c r="E35" i="110"/>
  <c r="L30" i="124" l="1"/>
  <c r="K30" i="124"/>
  <c r="E30" i="110"/>
  <c r="F30" i="110"/>
  <c r="H25" i="110"/>
  <c r="J26" i="110"/>
  <c r="H27" i="110"/>
  <c r="J28" i="110"/>
  <c r="H29" i="110"/>
  <c r="J29" i="110" l="1"/>
  <c r="K29" i="110" s="1"/>
  <c r="J25" i="110"/>
  <c r="K25" i="110" s="1"/>
  <c r="H28" i="110"/>
  <c r="H26" i="110"/>
  <c r="L28" i="110"/>
  <c r="M28" i="110"/>
  <c r="K28" i="110"/>
  <c r="K26" i="110"/>
  <c r="M26" i="110"/>
  <c r="L26" i="110"/>
  <c r="M29" i="110"/>
  <c r="M25" i="110"/>
  <c r="J27" i="110"/>
  <c r="L25" i="110"/>
  <c r="J24" i="110"/>
  <c r="H14" i="110"/>
  <c r="H15" i="110"/>
  <c r="H16" i="110"/>
  <c r="H17" i="110"/>
  <c r="H18" i="110"/>
  <c r="H19" i="110"/>
  <c r="H20" i="110"/>
  <c r="H21" i="110"/>
  <c r="H22" i="110"/>
  <c r="H23" i="110"/>
  <c r="H9" i="110"/>
  <c r="H10" i="110"/>
  <c r="H11" i="110"/>
  <c r="H12" i="110"/>
  <c r="H13" i="110"/>
  <c r="G3" i="110"/>
  <c r="H3" i="110" s="1"/>
  <c r="H4" i="110"/>
  <c r="H5" i="110"/>
  <c r="H6" i="110"/>
  <c r="H7" i="110"/>
  <c r="H8" i="110"/>
  <c r="O4" i="115"/>
  <c r="L29" i="110" l="1"/>
  <c r="K24" i="110"/>
  <c r="L24" i="110"/>
  <c r="M24" i="110"/>
  <c r="M27" i="110"/>
  <c r="L27" i="110"/>
  <c r="K27" i="110"/>
  <c r="H24" i="110"/>
  <c r="G2" i="110"/>
  <c r="J2" i="110" l="1"/>
  <c r="G30" i="110"/>
  <c r="O2" i="110"/>
  <c r="P2" i="110" s="1"/>
  <c r="Q2" i="110" s="1"/>
  <c r="P4" i="115" l="1"/>
  <c r="H2" i="110"/>
  <c r="H30" i="110" s="1"/>
  <c r="H31" i="110" s="1"/>
  <c r="K2" i="110" l="1"/>
  <c r="M2" i="110"/>
  <c r="L2" i="110"/>
  <c r="J3" i="110" l="1"/>
  <c r="J4" i="110" l="1"/>
  <c r="M3" i="110"/>
  <c r="L3" i="110"/>
  <c r="K3" i="110"/>
  <c r="J5" i="110" l="1"/>
  <c r="J6" i="110" l="1"/>
  <c r="K4" i="110"/>
  <c r="M4" i="110"/>
  <c r="L4" i="110"/>
  <c r="J7" i="110" l="1"/>
  <c r="M5" i="110"/>
  <c r="L5" i="110"/>
  <c r="K5" i="110"/>
  <c r="J8" i="110" l="1"/>
  <c r="J9" i="110" l="1"/>
  <c r="M6" i="110"/>
  <c r="K6" i="110"/>
  <c r="L6" i="110"/>
  <c r="J10" i="110" l="1"/>
  <c r="M7" i="110"/>
  <c r="L7" i="110"/>
  <c r="K7" i="110"/>
  <c r="J11" i="110" l="1"/>
  <c r="M8" i="110"/>
  <c r="K8" i="110"/>
  <c r="L8" i="110"/>
  <c r="J12" i="110" l="1"/>
  <c r="M9" i="110"/>
  <c r="L9" i="110"/>
  <c r="K9" i="110"/>
  <c r="J13" i="110" l="1"/>
  <c r="M13" i="110" s="1"/>
  <c r="M10" i="110"/>
  <c r="K10" i="110"/>
  <c r="L10" i="110"/>
  <c r="L13" i="110" l="1"/>
  <c r="K13" i="110"/>
  <c r="J14" i="110"/>
  <c r="M11" i="110"/>
  <c r="L11" i="110"/>
  <c r="K11" i="110"/>
  <c r="M14" i="110" l="1"/>
  <c r="L14" i="110"/>
  <c r="K14" i="110"/>
  <c r="J15" i="110"/>
  <c r="K15" i="110" l="1"/>
  <c r="M15" i="110"/>
  <c r="L15" i="110"/>
  <c r="J16" i="110"/>
  <c r="M12" i="110"/>
  <c r="K12" i="110"/>
  <c r="L12" i="110"/>
  <c r="L16" i="110" l="1"/>
  <c r="M16" i="110"/>
  <c r="K16" i="110"/>
  <c r="J17" i="110"/>
  <c r="L17" i="110" l="1"/>
  <c r="M17" i="110"/>
  <c r="K17" i="110"/>
  <c r="J18" i="110"/>
  <c r="J19" i="110" l="1"/>
  <c r="L18" i="110"/>
  <c r="M18" i="110"/>
  <c r="K18" i="110"/>
  <c r="M19" i="110" l="1"/>
  <c r="L19" i="110"/>
  <c r="K19" i="110"/>
  <c r="J20" i="110"/>
  <c r="M20" i="110" l="1"/>
  <c r="L20" i="110"/>
  <c r="K20" i="110"/>
  <c r="J21" i="110"/>
  <c r="J22" i="110" l="1"/>
  <c r="K21" i="110"/>
  <c r="L21" i="110"/>
  <c r="M21" i="110"/>
  <c r="K22" i="110" l="1"/>
  <c r="L22" i="110"/>
  <c r="M22" i="110"/>
  <c r="J23" i="110"/>
  <c r="J30" i="110" l="1"/>
  <c r="L23" i="110"/>
  <c r="L30" i="110" s="1"/>
  <c r="M23" i="110"/>
  <c r="K23" i="110"/>
  <c r="K30" i="110" l="1"/>
</calcChain>
</file>

<file path=xl/sharedStrings.xml><?xml version="1.0" encoding="utf-8"?>
<sst xmlns="http://schemas.openxmlformats.org/spreadsheetml/2006/main" count="98" uniqueCount="20">
  <si>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</si>
  <si>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</si>
  <si>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</si>
  <si>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</si>
  <si>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</si>
  <si>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</si>
  <si>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</si>
  <si>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</si>
  <si>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</si>
  <si>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</si>
  <si>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</si>
  <si>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As per Plan Balcony  Area in 
Sq. Ft. 
</t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</si>
  <si>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</si>
  <si>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</si>
  <si>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>3BHK</t>
  </si>
  <si>
    <t>CA</t>
  </si>
  <si>
    <t>in Sq.Ft</t>
  </si>
  <si>
    <t xml:space="preserve"> Total  CA in Sq.Ft</t>
  </si>
  <si>
    <t>2BHK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</si>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</sst>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164" fontId="1" fillId="0" borderId="0" xfId="3" applyFont="1"/>
    <xf numFmtId="164" fontId="1" fillId="0" borderId="0" xfId="0" applyNumberFormat="1" applyFont="1"/>
    <xf numFmtId="0" fontId="0" fillId="2" borderId="8" xfId="0" applyFill="1" applyBorder="1"/>
    <xf numFmtId="0" fontId="0" fillId="2" borderId="9" xfId="0" applyFill="1" applyBorder="1"/>
    <xf numFmtId="0" fontId="3" fillId="2" borderId="3" xfId="0" applyFont="1" applyFill="1" applyBorder="1" applyAlignment="1">
      <alignment horizontal="left" vertical="top" wrapText="1"/>
    </xf>
    <xf numFmtId="164" fontId="0" fillId="0" borderId="0" xfId="3" applyFont="1"/>
    <xf numFmtId="0" fontId="3" fillId="3" borderId="3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5" fillId="0" borderId="6" xfId="2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4" borderId="0" xfId="0" applyFont="1" applyFill="1"/>
    <xf numFmtId="0" fontId="0" fillId="0" borderId="0" xfId="0" applyFont="1"/>
    <xf numFmtId="0" fontId="0" fillId="0" borderId="0" xfId="0" applyFont="1" applyFill="1"/>
    <xf numFmtId="0" fontId="9" fillId="0" borderId="0" xfId="0" applyFont="1"/>
    <xf numFmtId="164" fontId="9" fillId="0" borderId="0" xfId="0" applyNumberFormat="1" applyFont="1"/>
    <xf numFmtId="164" fontId="0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2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top" wrapText="1"/>
    </xf>
    <xf numFmtId="164" fontId="0" fillId="0" borderId="0" xfId="3" applyFont="1" applyFill="1"/>
    <xf numFmtId="1" fontId="0" fillId="0" borderId="0" xfId="0" applyNumberFormat="1" applyFont="1" applyFill="1"/>
    <xf numFmtId="1" fontId="0" fillId="0" borderId="0" xfId="0" applyNumberFormat="1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ill="1"/>
    <xf numFmtId="0" fontId="9" fillId="0" borderId="0" xfId="0" applyFont="1" applyFill="1"/>
    <xf numFmtId="1" fontId="7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64" fontId="7" fillId="0" borderId="1" xfId="3" applyFont="1" applyFill="1" applyBorder="1" applyAlignment="1">
      <alignment vertical="center" wrapText="1"/>
    </xf>
    <xf numFmtId="164" fontId="8" fillId="0" borderId="6" xfId="3" applyFont="1" applyFill="1" applyBorder="1" applyAlignment="1">
      <alignment vertical="center" wrapText="1"/>
    </xf>
    <xf numFmtId="164" fontId="8" fillId="0" borderId="1" xfId="3" applyFont="1" applyFill="1" applyBorder="1" applyAlignment="1">
      <alignment vertical="center" wrapText="1"/>
    </xf>
    <xf numFmtId="164" fontId="0" fillId="0" borderId="0" xfId="3" applyFont="1" applyFill="1" applyAlignment="1"/>
    <xf numFmtId="0" fontId="0" fillId="0" borderId="0" xfId="0" applyFont="1" applyFill="1" applyAlignment="1"/>
    <xf numFmtId="0" fontId="0" fillId="0" borderId="0" xfId="0" applyAlignment="1"/>
    <xf numFmtId="1" fontId="0" fillId="0" borderId="0" xfId="0" applyNumberFormat="1" applyFont="1" applyFill="1" applyAlignment="1"/>
    <xf numFmtId="0" fontId="0" fillId="0" borderId="0" xfId="0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14" xfId="0" applyFont="1" applyFill="1" applyBorder="1" applyAlignment="1">
      <alignment horizontal="center"/>
    </xf>
    <xf numFmtId="43" fontId="0" fillId="0" borderId="0" xfId="0" applyNumberFormat="1" applyFont="1" applyFill="1" applyAlignment="1"/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92340</xdr:colOff>
      <xdr:row>0</xdr:row>
      <xdr:rowOff>180975</xdr:rowOff>
    </xdr:from>
    <xdr:to>
      <xdr:col>6</xdr:col>
      <xdr:colOff>289095</xdr:colOff>
      <xdr:row>18</xdr:row>
      <xdr:rowOff>170792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40" y="180975"/>
          <a:ext cx="4135964" cy="3418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153603</xdr:colOff>
      <xdr:row>0</xdr:row>
      <xdr:rowOff>133349</xdr:rowOff>
    </xdr:from>
    <xdr:to>
      <xdr:col>9</xdr:col>
      <xdr:colOff>65794</xdr:colOff>
      <xdr:row>19</xdr:row>
      <xdr:rowOff>37524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03" y="133349"/>
          <a:ext cx="5398591" cy="3523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183220</xdr:colOff>
      <xdr:row>1</xdr:row>
      <xdr:rowOff>0</xdr:rowOff>
    </xdr:from>
    <xdr:to>
      <xdr:col>10</xdr:col>
      <xdr:colOff>46740</xdr:colOff>
      <xdr:row>21</xdr:row>
      <xdr:rowOff>104194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20" y="190500"/>
          <a:ext cx="5959520" cy="3914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569250</xdr:colOff>
      <xdr:row>21</xdr:row>
      <xdr:rowOff>113707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5650" cy="4114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140493</xdr:colOff>
      <xdr:row>0</xdr:row>
      <xdr:rowOff>142875</xdr:rowOff>
    </xdr:from>
    <xdr:to>
      <xdr:col>11</xdr:col>
      <xdr:colOff>18174</xdr:colOff>
      <xdr:row>24</xdr:row>
      <xdr:rowOff>85125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" y="142875"/>
          <a:ext cx="6583281" cy="4514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171450</xdr:rowOff>
    </xdr:from>
    <xdr:to>
      <xdr:col>19</xdr:col>
      <xdr:colOff>38100</xdr:colOff>
      <xdr:row>148</xdr:row>
      <xdr:rowOff>152400</xdr:rowOff>
    </xdr:to>
    <xdr:pic>
      <xdr:nvPicPr>
        <xdr:cNvPr id="118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12" t="32943" r="6076" b="41276"/>
        <a:stretch>
          <a:fillRect/>
        </a:stretch>
      </xdr:blipFill>
      <xdr:spPr bwMode="auto">
        <a:xfrm>
          <a:off x="0" y="27317700"/>
          <a:ext cx="11620500" cy="18859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150</xdr:row>
      <xdr:rowOff>161925</xdr:rowOff>
    </xdr:from>
    <xdr:to>
      <xdr:col>19</xdr:col>
      <xdr:colOff>9525</xdr:colOff>
      <xdr:row>159</xdr:row>
      <xdr:rowOff>161925</xdr:rowOff>
    </xdr:to>
    <xdr:pic>
      <xdr:nvPicPr>
        <xdr:cNvPr id="121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5051" t="41276" r="5857" b="35286"/>
        <a:stretch>
          <a:fillRect/>
        </a:stretch>
      </xdr:blipFill>
      <xdr:spPr bwMode="auto">
        <a:xfrm>
          <a:off x="0" y="29660850"/>
          <a:ext cx="11591925" cy="171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162</xdr:row>
      <xdr:rowOff>133350</xdr:rowOff>
    </xdr:from>
    <xdr:to>
      <xdr:col>19</xdr:col>
      <xdr:colOff>9525</xdr:colOff>
      <xdr:row>171</xdr:row>
      <xdr:rowOff>95250</xdr:rowOff>
    </xdr:to>
    <xdr:pic>
      <xdr:nvPicPr>
        <xdr:cNvPr id="1276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4685" t="47917" r="6223" b="29166"/>
        <a:stretch>
          <a:fillRect/>
        </a:stretch>
      </xdr:blipFill>
      <xdr:spPr bwMode="auto">
        <a:xfrm>
          <a:off x="0" y="32146875"/>
          <a:ext cx="11591925" cy="1676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19</xdr:col>
      <xdr:colOff>57150</xdr:colOff>
      <xdr:row>182</xdr:row>
      <xdr:rowOff>9525</xdr:rowOff>
    </xdr:to>
    <xdr:pic>
      <xdr:nvPicPr>
        <xdr:cNvPr id="1333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4466" t="41276" r="6076" b="35156"/>
        <a:stretch>
          <a:fillRect/>
        </a:stretch>
      </xdr:blipFill>
      <xdr:spPr bwMode="auto">
        <a:xfrm>
          <a:off x="0" y="33956625"/>
          <a:ext cx="11639550" cy="1724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184</xdr:row>
      <xdr:rowOff>9525</xdr:rowOff>
    </xdr:from>
    <xdr:to>
      <xdr:col>19</xdr:col>
      <xdr:colOff>66675</xdr:colOff>
      <xdr:row>194</xdr:row>
      <xdr:rowOff>161925</xdr:rowOff>
    </xdr:to>
    <xdr:pic>
      <xdr:nvPicPr>
        <xdr:cNvPr id="1364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4685" t="45182" r="5783" b="26693"/>
        <a:stretch>
          <a:fillRect/>
        </a:stretch>
      </xdr:blipFill>
      <xdr:spPr bwMode="auto">
        <a:xfrm>
          <a:off x="0" y="36099750"/>
          <a:ext cx="11649075" cy="2057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51955</xdr:colOff>
      <xdr:row>1</xdr:row>
      <xdr:rowOff>121227</xdr:rowOff>
    </xdr:from>
    <xdr:to>
      <xdr:col>14</xdr:col>
      <xdr:colOff>554182</xdr:colOff>
      <xdr:row>35</xdr:row>
      <xdr:rowOff>173181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55" y="363682"/>
          <a:ext cx="8988136" cy="66328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6</xdr:row>
      <xdr:rowOff>76201</xdr:rowOff>
    </xdr:from>
    <xdr:to>
      <xdr:col>7</xdr:col>
      <xdr:colOff>323851</xdr:colOff>
      <xdr:row>27</xdr:row>
      <xdr:rowOff>105573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219201"/>
          <a:ext cx="4495800" cy="40298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70583</xdr:colOff>
      <xdr:row>0</xdr:row>
      <xdr:rowOff>57150</xdr:rowOff>
    </xdr:from>
    <xdr:to>
      <xdr:col>8</xdr:col>
      <xdr:colOff>52704</xdr:colOff>
      <xdr:row>23</xdr:row>
      <xdr:rowOff>170800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3" y="57150"/>
          <a:ext cx="5404044" cy="4495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</xdr:row>
      <xdr:rowOff>19050</xdr:rowOff>
    </xdr:from>
    <xdr:to>
      <xdr:col>8</xdr:col>
      <xdr:colOff>466726</xdr:colOff>
      <xdr:row>20</xdr:row>
      <xdr:rowOff>161370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09550"/>
          <a:ext cx="5257800" cy="37618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76200</xdr:rowOff>
    </xdr:from>
    <xdr:to>
      <xdr:col>9</xdr:col>
      <xdr:colOff>581025</xdr:colOff>
      <xdr:row>19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76200</xdr:rowOff>
    </xdr:from>
    <xdr:to>
      <xdr:col>9</xdr:col>
      <xdr:colOff>428625</xdr:colOff>
      <xdr:row>20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67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85725</xdr:rowOff>
    </xdr:from>
    <xdr:to>
      <xdr:col>10</xdr:col>
      <xdr:colOff>133350</xdr:colOff>
      <xdr:row>20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622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13" zoomScale="70" zoomScaleNormal="70" workbookViewId="0">
      <selection activeCell="G38" sqref="G38"/>
    </sheetView>
  </sheetViews>
  <sheetFormatPr defaultRowHeight="15"/>
  <cols>
    <col min="1" max="1" width="4.7109375" style="22" customWidth="1"/>
    <col min="2" max="2" width="6.85546875" style="23" customWidth="1"/>
    <col min="3" max="3" width="7.140625" style="23" customWidth="1"/>
    <col min="4" max="4" width="9" style="23" customWidth="1"/>
    <col min="5" max="5" width="11.28515625" style="23" customWidth="1"/>
    <col min="6" max="6" width="6.85546875" style="23" customWidth="1"/>
    <col min="7" max="7" width="11.85546875" style="23" customWidth="1"/>
    <col min="8" max="8" width="11.7109375" style="24" customWidth="1"/>
    <col min="9" max="9" width="11.42578125" style="24" customWidth="1"/>
    <col min="10" max="10" width="15.85546875" style="54" customWidth="1"/>
    <col min="11" max="11" width="12.42578125" style="54" customWidth="1"/>
    <col min="12" max="12" width="12.85546875" style="54" customWidth="1"/>
    <col min="13" max="13" width="8.42578125" style="46" customWidth="1"/>
    <col min="14" max="14" width="9.140625" style="1"/>
    <col min="15" max="15" width="15.140625" style="1" bestFit="1" customWidth="1"/>
    <col min="16" max="16" width="15.28515625" style="1" customWidth="1"/>
    <col min="17" max="17" width="10.85546875" style="1" customWidth="1"/>
    <col min="18" max="16384" width="9.140625" style="1"/>
  </cols>
  <sheetData>
    <row r="1" spans="1:17" ht="49.5" customHeight="1">
      <c r="A1" s="13" t="s">
        <v>0</v>
      </c>
      <c r="B1" s="14" t="s">
        <v>3</v>
      </c>
      <c r="C1" s="14" t="s">
        <v>1</v>
      </c>
      <c r="D1" s="14" t="s">
        <v>4</v>
      </c>
      <c r="E1" s="15" t="s">
        <v>6</v>
      </c>
      <c r="F1" s="15" t="s">
        <v>11</v>
      </c>
      <c r="G1" s="19" t="s">
        <v>5</v>
      </c>
      <c r="H1" s="28" t="s">
        <v>13</v>
      </c>
      <c r="I1" s="28" t="s">
        <v>12</v>
      </c>
      <c r="J1" s="49" t="s">
        <v>7</v>
      </c>
      <c r="K1" s="49" t="s">
        <v>8</v>
      </c>
      <c r="L1" s="49" t="s">
        <v>9</v>
      </c>
      <c r="M1" s="28" t="s">
        <v>10</v>
      </c>
    </row>
    <row r="2" spans="1:17">
      <c r="A2" s="16">
        <v>1</v>
      </c>
      <c r="B2" s="21">
        <v>101</v>
      </c>
      <c r="C2" s="17">
        <v>1</v>
      </c>
      <c r="D2" s="20" t="s">
        <v>14</v>
      </c>
      <c r="E2" s="20">
        <v>829</v>
      </c>
      <c r="F2" s="20">
        <v>110</v>
      </c>
      <c r="G2" s="20">
        <f>E2+F2</f>
        <v>939</v>
      </c>
      <c r="H2" s="29">
        <f t="shared" ref="H2:H29" si="0">G2*1.1</f>
        <v>1032.9000000000001</v>
      </c>
      <c r="I2" s="34">
        <v>5600</v>
      </c>
      <c r="J2" s="50">
        <f t="shared" ref="J2:J29" si="1">I2*G2</f>
        <v>5258400</v>
      </c>
      <c r="K2" s="50">
        <f t="shared" ref="K2:K5" si="2">J2*0.95</f>
        <v>4995480</v>
      </c>
      <c r="L2" s="50">
        <f t="shared" ref="L2:L5" si="3">J2*0.8</f>
        <v>4206720</v>
      </c>
      <c r="M2" s="35">
        <f t="shared" ref="M2:M5" si="4">MROUND((J2*0.025/12),500)</f>
        <v>11000</v>
      </c>
      <c r="O2" s="2">
        <f>G2*1.35</f>
        <v>1267.6500000000001</v>
      </c>
      <c r="P2" s="3">
        <f>O2*6600</f>
        <v>8366490.0000000009</v>
      </c>
      <c r="Q2" s="3">
        <f>P2/G2</f>
        <v>8910.0000000000018</v>
      </c>
    </row>
    <row r="3" spans="1:17">
      <c r="A3" s="16">
        <v>2</v>
      </c>
      <c r="B3" s="21">
        <v>102</v>
      </c>
      <c r="C3" s="17">
        <v>1</v>
      </c>
      <c r="D3" s="20" t="s">
        <v>18</v>
      </c>
      <c r="E3" s="20">
        <v>640</v>
      </c>
      <c r="F3" s="20">
        <v>80</v>
      </c>
      <c r="G3" s="20">
        <f>E3+F3</f>
        <v>720</v>
      </c>
      <c r="H3" s="29">
        <f t="shared" si="0"/>
        <v>792.00000000000011</v>
      </c>
      <c r="I3" s="34">
        <v>5600</v>
      </c>
      <c r="J3" s="50">
        <f t="shared" si="1"/>
        <v>4032000</v>
      </c>
      <c r="K3" s="50">
        <f t="shared" si="2"/>
        <v>3830400</v>
      </c>
      <c r="L3" s="50">
        <f t="shared" si="3"/>
        <v>3225600</v>
      </c>
      <c r="M3" s="35">
        <f t="shared" si="4"/>
        <v>8500</v>
      </c>
      <c r="O3" s="3"/>
      <c r="P3" s="3"/>
    </row>
    <row r="4" spans="1:17">
      <c r="A4" s="16">
        <v>3</v>
      </c>
      <c r="B4" s="21">
        <v>103</v>
      </c>
      <c r="C4" s="17">
        <v>1</v>
      </c>
      <c r="D4" s="20" t="s">
        <v>18</v>
      </c>
      <c r="E4" s="20">
        <v>640</v>
      </c>
      <c r="F4" s="20">
        <v>80</v>
      </c>
      <c r="G4" s="20">
        <f>E4+F4</f>
        <v>720</v>
      </c>
      <c r="H4" s="29">
        <f t="shared" si="0"/>
        <v>792.00000000000011</v>
      </c>
      <c r="I4" s="34">
        <v>5600</v>
      </c>
      <c r="J4" s="50">
        <f t="shared" si="1"/>
        <v>4032000</v>
      </c>
      <c r="K4" s="50">
        <f t="shared" si="2"/>
        <v>3830400</v>
      </c>
      <c r="L4" s="50">
        <f t="shared" si="3"/>
        <v>3225600</v>
      </c>
      <c r="M4" s="35">
        <f t="shared" si="4"/>
        <v>8500</v>
      </c>
      <c r="O4" s="3"/>
      <c r="P4" s="3"/>
    </row>
    <row r="5" spans="1:17">
      <c r="A5" s="16">
        <v>4</v>
      </c>
      <c r="B5" s="21">
        <v>104</v>
      </c>
      <c r="C5" s="17">
        <v>1</v>
      </c>
      <c r="D5" s="20" t="s">
        <v>14</v>
      </c>
      <c r="E5" s="20">
        <v>829</v>
      </c>
      <c r="F5" s="20">
        <v>110</v>
      </c>
      <c r="G5" s="20">
        <f>E5+F5</f>
        <v>939</v>
      </c>
      <c r="H5" s="29">
        <f t="shared" si="0"/>
        <v>1032.9000000000001</v>
      </c>
      <c r="I5" s="34">
        <v>5600</v>
      </c>
      <c r="J5" s="50">
        <f t="shared" si="1"/>
        <v>5258400</v>
      </c>
      <c r="K5" s="50">
        <f t="shared" si="2"/>
        <v>4995480</v>
      </c>
      <c r="L5" s="50">
        <f t="shared" si="3"/>
        <v>4206720</v>
      </c>
      <c r="M5" s="35">
        <f t="shared" si="4"/>
        <v>11000</v>
      </c>
      <c r="O5" s="3"/>
      <c r="P5" s="3"/>
    </row>
    <row r="6" spans="1:17">
      <c r="A6" s="16">
        <v>5</v>
      </c>
      <c r="B6" s="21">
        <v>201</v>
      </c>
      <c r="C6" s="17">
        <v>2</v>
      </c>
      <c r="D6" s="20" t="s">
        <v>14</v>
      </c>
      <c r="E6" s="20">
        <v>829</v>
      </c>
      <c r="F6" s="20">
        <v>110</v>
      </c>
      <c r="G6" s="20">
        <f>E6+F6</f>
        <v>939</v>
      </c>
      <c r="H6" s="29">
        <f t="shared" si="0"/>
        <v>1032.9000000000001</v>
      </c>
      <c r="I6" s="34">
        <v>5600</v>
      </c>
      <c r="J6" s="50">
        <f t="shared" si="1"/>
        <v>5258400</v>
      </c>
      <c r="K6" s="50">
        <f t="shared" ref="K6:K29" si="5">J6*0.95</f>
        <v>4995480</v>
      </c>
      <c r="L6" s="50">
        <f t="shared" ref="L6:L29" si="6">J6*0.8</f>
        <v>4206720</v>
      </c>
      <c r="M6" s="35">
        <f t="shared" ref="M6:M29" si="7">MROUND((J6*0.025/12),500)</f>
        <v>11000</v>
      </c>
      <c r="O6" s="3"/>
      <c r="P6" s="3"/>
    </row>
    <row r="7" spans="1:17">
      <c r="A7" s="16">
        <v>6</v>
      </c>
      <c r="B7" s="21">
        <v>202</v>
      </c>
      <c r="C7" s="17">
        <v>2</v>
      </c>
      <c r="D7" s="20" t="s">
        <v>18</v>
      </c>
      <c r="E7" s="20">
        <v>640</v>
      </c>
      <c r="F7" s="20">
        <v>80</v>
      </c>
      <c r="G7" s="20">
        <f>E7+F7</f>
        <v>720</v>
      </c>
      <c r="H7" s="29">
        <f t="shared" si="0"/>
        <v>792.00000000000011</v>
      </c>
      <c r="I7" s="34">
        <v>5600</v>
      </c>
      <c r="J7" s="50">
        <f t="shared" si="1"/>
        <v>4032000</v>
      </c>
      <c r="K7" s="50">
        <f t="shared" si="5"/>
        <v>3830400</v>
      </c>
      <c r="L7" s="50">
        <f t="shared" si="6"/>
        <v>3225600</v>
      </c>
      <c r="M7" s="35">
        <f t="shared" si="7"/>
        <v>8500</v>
      </c>
      <c r="O7" s="3"/>
      <c r="P7" s="3"/>
    </row>
    <row r="8" spans="1:17">
      <c r="A8" s="16">
        <v>7</v>
      </c>
      <c r="B8" s="21">
        <v>203</v>
      </c>
      <c r="C8" s="17">
        <v>2</v>
      </c>
      <c r="D8" s="20" t="s">
        <v>18</v>
      </c>
      <c r="E8" s="20">
        <v>640</v>
      </c>
      <c r="F8" s="20">
        <v>80</v>
      </c>
      <c r="G8" s="20">
        <f>E8+F8</f>
        <v>720</v>
      </c>
      <c r="H8" s="29">
        <f t="shared" si="0"/>
        <v>792.00000000000011</v>
      </c>
      <c r="I8" s="34">
        <v>5600</v>
      </c>
      <c r="J8" s="50">
        <f t="shared" si="1"/>
        <v>4032000</v>
      </c>
      <c r="K8" s="50">
        <f t="shared" si="5"/>
        <v>3830400</v>
      </c>
      <c r="L8" s="50">
        <f t="shared" si="6"/>
        <v>3225600</v>
      </c>
      <c r="M8" s="35">
        <f t="shared" si="7"/>
        <v>8500</v>
      </c>
      <c r="O8" s="3"/>
      <c r="P8" s="3"/>
    </row>
    <row r="9" spans="1:17">
      <c r="A9" s="16">
        <v>8</v>
      </c>
      <c r="B9" s="21">
        <v>204</v>
      </c>
      <c r="C9" s="17">
        <v>2</v>
      </c>
      <c r="D9" s="20" t="s">
        <v>14</v>
      </c>
      <c r="E9" s="20">
        <v>829</v>
      </c>
      <c r="F9" s="20">
        <v>110</v>
      </c>
      <c r="G9" s="20">
        <f>E9+F9</f>
        <v>939</v>
      </c>
      <c r="H9" s="29">
        <f t="shared" si="0"/>
        <v>1032.9000000000001</v>
      </c>
      <c r="I9" s="34">
        <v>5600</v>
      </c>
      <c r="J9" s="50">
        <f t="shared" si="1"/>
        <v>5258400</v>
      </c>
      <c r="K9" s="50">
        <f t="shared" si="5"/>
        <v>4995480</v>
      </c>
      <c r="L9" s="50">
        <f t="shared" si="6"/>
        <v>4206720</v>
      </c>
      <c r="M9" s="35">
        <f t="shared" si="7"/>
        <v>11000</v>
      </c>
      <c r="O9" s="3"/>
      <c r="P9" s="3"/>
    </row>
    <row r="10" spans="1:17">
      <c r="A10" s="16">
        <v>9</v>
      </c>
      <c r="B10" s="21">
        <v>301</v>
      </c>
      <c r="C10" s="17">
        <v>3</v>
      </c>
      <c r="D10" s="20" t="s">
        <v>14</v>
      </c>
      <c r="E10" s="20">
        <v>829</v>
      </c>
      <c r="F10" s="20">
        <v>110</v>
      </c>
      <c r="G10" s="20">
        <f>E10+F10</f>
        <v>939</v>
      </c>
      <c r="H10" s="29">
        <f t="shared" si="0"/>
        <v>1032.9000000000001</v>
      </c>
      <c r="I10" s="34">
        <v>5600</v>
      </c>
      <c r="J10" s="50">
        <f t="shared" si="1"/>
        <v>5258400</v>
      </c>
      <c r="K10" s="50">
        <f t="shared" si="5"/>
        <v>4995480</v>
      </c>
      <c r="L10" s="50">
        <f t="shared" si="6"/>
        <v>4206720</v>
      </c>
      <c r="M10" s="35">
        <f t="shared" si="7"/>
        <v>11000</v>
      </c>
      <c r="O10" s="3"/>
      <c r="P10" s="3"/>
    </row>
    <row r="11" spans="1:17">
      <c r="A11" s="16">
        <v>10</v>
      </c>
      <c r="B11" s="21">
        <v>302</v>
      </c>
      <c r="C11" s="17">
        <v>3</v>
      </c>
      <c r="D11" s="20" t="s">
        <v>18</v>
      </c>
      <c r="E11" s="20">
        <v>640</v>
      </c>
      <c r="F11" s="20">
        <v>80</v>
      </c>
      <c r="G11" s="20">
        <f>E11+F11</f>
        <v>720</v>
      </c>
      <c r="H11" s="29">
        <f t="shared" si="0"/>
        <v>792.00000000000011</v>
      </c>
      <c r="I11" s="34">
        <v>5600</v>
      </c>
      <c r="J11" s="50">
        <f t="shared" si="1"/>
        <v>4032000</v>
      </c>
      <c r="K11" s="50">
        <f t="shared" si="5"/>
        <v>3830400</v>
      </c>
      <c r="L11" s="50">
        <f t="shared" si="6"/>
        <v>3225600</v>
      </c>
      <c r="M11" s="35">
        <f t="shared" si="7"/>
        <v>8500</v>
      </c>
      <c r="O11" s="3"/>
      <c r="P11" s="3"/>
    </row>
    <row r="12" spans="1:17">
      <c r="A12" s="16">
        <v>11</v>
      </c>
      <c r="B12" s="21">
        <v>303</v>
      </c>
      <c r="C12" s="17">
        <v>3</v>
      </c>
      <c r="D12" s="20" t="s">
        <v>18</v>
      </c>
      <c r="E12" s="20">
        <v>640</v>
      </c>
      <c r="F12" s="20">
        <v>80</v>
      </c>
      <c r="G12" s="20">
        <f>E12+F12</f>
        <v>720</v>
      </c>
      <c r="H12" s="29">
        <f t="shared" si="0"/>
        <v>792.00000000000011</v>
      </c>
      <c r="I12" s="34">
        <v>5600</v>
      </c>
      <c r="J12" s="50">
        <f t="shared" si="1"/>
        <v>4032000</v>
      </c>
      <c r="K12" s="50">
        <f t="shared" si="5"/>
        <v>3830400</v>
      </c>
      <c r="L12" s="50">
        <f t="shared" si="6"/>
        <v>3225600</v>
      </c>
      <c r="M12" s="35">
        <f t="shared" si="7"/>
        <v>8500</v>
      </c>
      <c r="O12" s="3"/>
      <c r="P12" s="3"/>
    </row>
    <row r="13" spans="1:17">
      <c r="A13" s="16">
        <v>12</v>
      </c>
      <c r="B13" s="21">
        <v>304</v>
      </c>
      <c r="C13" s="17">
        <v>3</v>
      </c>
      <c r="D13" s="20" t="s">
        <v>14</v>
      </c>
      <c r="E13" s="20">
        <v>829</v>
      </c>
      <c r="F13" s="20">
        <v>110</v>
      </c>
      <c r="G13" s="20">
        <f>E13+F13</f>
        <v>939</v>
      </c>
      <c r="H13" s="29">
        <f t="shared" si="0"/>
        <v>1032.9000000000001</v>
      </c>
      <c r="I13" s="34">
        <v>5600</v>
      </c>
      <c r="J13" s="50">
        <f t="shared" si="1"/>
        <v>5258400</v>
      </c>
      <c r="K13" s="50">
        <f t="shared" si="5"/>
        <v>4995480</v>
      </c>
      <c r="L13" s="50">
        <f t="shared" si="6"/>
        <v>4206720</v>
      </c>
      <c r="M13" s="35">
        <f t="shared" si="7"/>
        <v>11000</v>
      </c>
      <c r="O13" s="3"/>
      <c r="P13" s="3"/>
    </row>
    <row r="14" spans="1:17">
      <c r="A14" s="16">
        <v>13</v>
      </c>
      <c r="B14" s="21">
        <v>401</v>
      </c>
      <c r="C14" s="17">
        <v>4</v>
      </c>
      <c r="D14" s="20" t="s">
        <v>14</v>
      </c>
      <c r="E14" s="20">
        <v>829</v>
      </c>
      <c r="F14" s="20">
        <v>110</v>
      </c>
      <c r="G14" s="20">
        <f>E14+F14</f>
        <v>939</v>
      </c>
      <c r="H14" s="29">
        <f t="shared" si="0"/>
        <v>1032.9000000000001</v>
      </c>
      <c r="I14" s="34">
        <v>5600</v>
      </c>
      <c r="J14" s="50">
        <f t="shared" si="1"/>
        <v>5258400</v>
      </c>
      <c r="K14" s="50">
        <f t="shared" si="5"/>
        <v>4995480</v>
      </c>
      <c r="L14" s="50">
        <f t="shared" si="6"/>
        <v>4206720</v>
      </c>
      <c r="M14" s="35">
        <f t="shared" si="7"/>
        <v>11000</v>
      </c>
      <c r="O14" s="3"/>
      <c r="P14" s="3"/>
    </row>
    <row r="15" spans="1:17">
      <c r="A15" s="16">
        <v>14</v>
      </c>
      <c r="B15" s="21">
        <v>402</v>
      </c>
      <c r="C15" s="17">
        <v>4</v>
      </c>
      <c r="D15" s="20" t="s">
        <v>18</v>
      </c>
      <c r="E15" s="20">
        <v>640</v>
      </c>
      <c r="F15" s="20">
        <v>80</v>
      </c>
      <c r="G15" s="20">
        <f>E15+F15</f>
        <v>720</v>
      </c>
      <c r="H15" s="29">
        <f t="shared" si="0"/>
        <v>792.00000000000011</v>
      </c>
      <c r="I15" s="34">
        <v>5600</v>
      </c>
      <c r="J15" s="50">
        <f t="shared" si="1"/>
        <v>4032000</v>
      </c>
      <c r="K15" s="50">
        <f t="shared" si="5"/>
        <v>3830400</v>
      </c>
      <c r="L15" s="50">
        <f t="shared" si="6"/>
        <v>3225600</v>
      </c>
      <c r="M15" s="35">
        <f t="shared" si="7"/>
        <v>8500</v>
      </c>
      <c r="O15" s="6"/>
    </row>
    <row r="16" spans="1:17">
      <c r="A16" s="16">
        <v>15</v>
      </c>
      <c r="B16" s="21">
        <v>403</v>
      </c>
      <c r="C16" s="17">
        <v>4</v>
      </c>
      <c r="D16" s="20" t="s">
        <v>18</v>
      </c>
      <c r="E16" s="20">
        <v>640</v>
      </c>
      <c r="F16" s="20">
        <v>80</v>
      </c>
      <c r="G16" s="20">
        <f>E16+F16</f>
        <v>720</v>
      </c>
      <c r="H16" s="29">
        <f t="shared" si="0"/>
        <v>792.00000000000011</v>
      </c>
      <c r="I16" s="34">
        <v>5600</v>
      </c>
      <c r="J16" s="50">
        <f t="shared" si="1"/>
        <v>4032000</v>
      </c>
      <c r="K16" s="50">
        <f t="shared" si="5"/>
        <v>3830400</v>
      </c>
      <c r="L16" s="50">
        <f t="shared" si="6"/>
        <v>3225600</v>
      </c>
      <c r="M16" s="35">
        <f t="shared" si="7"/>
        <v>8500</v>
      </c>
      <c r="O16" s="7"/>
    </row>
    <row r="17" spans="1:13">
      <c r="A17" s="16">
        <v>16</v>
      </c>
      <c r="B17" s="21">
        <v>404</v>
      </c>
      <c r="C17" s="17">
        <v>4</v>
      </c>
      <c r="D17" s="20" t="s">
        <v>14</v>
      </c>
      <c r="E17" s="20">
        <v>829</v>
      </c>
      <c r="F17" s="20">
        <v>110</v>
      </c>
      <c r="G17" s="20">
        <f>E17+F17</f>
        <v>939</v>
      </c>
      <c r="H17" s="29">
        <f t="shared" si="0"/>
        <v>1032.9000000000001</v>
      </c>
      <c r="I17" s="34">
        <v>5600</v>
      </c>
      <c r="J17" s="50">
        <f t="shared" si="1"/>
        <v>5258400</v>
      </c>
      <c r="K17" s="50">
        <f t="shared" si="5"/>
        <v>4995480</v>
      </c>
      <c r="L17" s="50">
        <f t="shared" si="6"/>
        <v>4206720</v>
      </c>
      <c r="M17" s="35">
        <f t="shared" si="7"/>
        <v>11000</v>
      </c>
    </row>
    <row r="18" spans="1:13">
      <c r="A18" s="16">
        <v>17</v>
      </c>
      <c r="B18" s="21">
        <v>501</v>
      </c>
      <c r="C18" s="17">
        <v>5</v>
      </c>
      <c r="D18" s="20" t="s">
        <v>14</v>
      </c>
      <c r="E18" s="20">
        <v>829</v>
      </c>
      <c r="F18" s="20">
        <v>110</v>
      </c>
      <c r="G18" s="20">
        <f>E18+F18</f>
        <v>939</v>
      </c>
      <c r="H18" s="29">
        <f t="shared" si="0"/>
        <v>1032.9000000000001</v>
      </c>
      <c r="I18" s="34">
        <v>5600</v>
      </c>
      <c r="J18" s="50">
        <f t="shared" si="1"/>
        <v>5258400</v>
      </c>
      <c r="K18" s="50">
        <f t="shared" si="5"/>
        <v>4995480</v>
      </c>
      <c r="L18" s="50">
        <f t="shared" si="6"/>
        <v>4206720</v>
      </c>
      <c r="M18" s="35">
        <f t="shared" si="7"/>
        <v>11000</v>
      </c>
    </row>
    <row r="19" spans="1:13">
      <c r="A19" s="16">
        <v>18</v>
      </c>
      <c r="B19" s="21">
        <v>502</v>
      </c>
      <c r="C19" s="17">
        <v>5</v>
      </c>
      <c r="D19" s="20" t="s">
        <v>18</v>
      </c>
      <c r="E19" s="20">
        <v>640</v>
      </c>
      <c r="F19" s="20">
        <v>80</v>
      </c>
      <c r="G19" s="20">
        <f>E19+F19</f>
        <v>720</v>
      </c>
      <c r="H19" s="29">
        <f t="shared" si="0"/>
        <v>792.00000000000011</v>
      </c>
      <c r="I19" s="34">
        <v>5600</v>
      </c>
      <c r="J19" s="50">
        <f t="shared" si="1"/>
        <v>4032000</v>
      </c>
      <c r="K19" s="50">
        <f t="shared" si="5"/>
        <v>3830400</v>
      </c>
      <c r="L19" s="50">
        <f t="shared" si="6"/>
        <v>3225600</v>
      </c>
      <c r="M19" s="35">
        <f t="shared" si="7"/>
        <v>8500</v>
      </c>
    </row>
    <row r="20" spans="1:13">
      <c r="A20" s="16">
        <v>19</v>
      </c>
      <c r="B20" s="21">
        <v>503</v>
      </c>
      <c r="C20" s="17">
        <v>5</v>
      </c>
      <c r="D20" s="20" t="s">
        <v>18</v>
      </c>
      <c r="E20" s="20">
        <v>640</v>
      </c>
      <c r="F20" s="20">
        <v>80</v>
      </c>
      <c r="G20" s="20">
        <f>E20+F20</f>
        <v>720</v>
      </c>
      <c r="H20" s="29">
        <f t="shared" si="0"/>
        <v>792.00000000000011</v>
      </c>
      <c r="I20" s="34">
        <v>5600</v>
      </c>
      <c r="J20" s="50">
        <f t="shared" si="1"/>
        <v>4032000</v>
      </c>
      <c r="K20" s="50">
        <f t="shared" si="5"/>
        <v>3830400</v>
      </c>
      <c r="L20" s="50">
        <f t="shared" si="6"/>
        <v>3225600</v>
      </c>
      <c r="M20" s="35">
        <f t="shared" si="7"/>
        <v>8500</v>
      </c>
    </row>
    <row r="21" spans="1:13">
      <c r="A21" s="16">
        <v>20</v>
      </c>
      <c r="B21" s="21">
        <v>504</v>
      </c>
      <c r="C21" s="17">
        <v>5</v>
      </c>
      <c r="D21" s="20" t="s">
        <v>14</v>
      </c>
      <c r="E21" s="20">
        <v>829</v>
      </c>
      <c r="F21" s="20">
        <v>110</v>
      </c>
      <c r="G21" s="20">
        <f>E21+F21</f>
        <v>939</v>
      </c>
      <c r="H21" s="29">
        <f t="shared" si="0"/>
        <v>1032.9000000000001</v>
      </c>
      <c r="I21" s="34">
        <v>5600</v>
      </c>
      <c r="J21" s="50">
        <f t="shared" si="1"/>
        <v>5258400</v>
      </c>
      <c r="K21" s="50">
        <f t="shared" si="5"/>
        <v>4995480</v>
      </c>
      <c r="L21" s="50">
        <f t="shared" si="6"/>
        <v>4206720</v>
      </c>
      <c r="M21" s="35">
        <f t="shared" si="7"/>
        <v>11000</v>
      </c>
    </row>
    <row r="22" spans="1:13">
      <c r="A22" s="16">
        <v>21</v>
      </c>
      <c r="B22" s="21">
        <v>601</v>
      </c>
      <c r="C22" s="17">
        <v>6</v>
      </c>
      <c r="D22" s="20" t="s">
        <v>14</v>
      </c>
      <c r="E22" s="20">
        <v>829</v>
      </c>
      <c r="F22" s="20">
        <v>110</v>
      </c>
      <c r="G22" s="20">
        <f>E22+F22</f>
        <v>939</v>
      </c>
      <c r="H22" s="29">
        <f t="shared" si="0"/>
        <v>1032.9000000000001</v>
      </c>
      <c r="I22" s="34">
        <v>5600</v>
      </c>
      <c r="J22" s="50">
        <f t="shared" si="1"/>
        <v>5258400</v>
      </c>
      <c r="K22" s="50">
        <f t="shared" si="5"/>
        <v>4995480</v>
      </c>
      <c r="L22" s="50">
        <f t="shared" si="6"/>
        <v>4206720</v>
      </c>
      <c r="M22" s="35">
        <f t="shared" si="7"/>
        <v>11000</v>
      </c>
    </row>
    <row r="23" spans="1:13">
      <c r="A23" s="16">
        <v>22</v>
      </c>
      <c r="B23" s="21">
        <v>602</v>
      </c>
      <c r="C23" s="17">
        <v>6</v>
      </c>
      <c r="D23" s="20" t="s">
        <v>18</v>
      </c>
      <c r="E23" s="20">
        <v>640</v>
      </c>
      <c r="F23" s="20">
        <v>80</v>
      </c>
      <c r="G23" s="20">
        <f>E23+F23</f>
        <v>720</v>
      </c>
      <c r="H23" s="29">
        <f t="shared" si="0"/>
        <v>792.00000000000011</v>
      </c>
      <c r="I23" s="34">
        <v>5600</v>
      </c>
      <c r="J23" s="50">
        <f t="shared" si="1"/>
        <v>4032000</v>
      </c>
      <c r="K23" s="50">
        <f t="shared" si="5"/>
        <v>3830400</v>
      </c>
      <c r="L23" s="50">
        <f t="shared" si="6"/>
        <v>3225600</v>
      </c>
      <c r="M23" s="35">
        <f t="shared" si="7"/>
        <v>8500</v>
      </c>
    </row>
    <row r="24" spans="1:13">
      <c r="A24" s="16">
        <v>23</v>
      </c>
      <c r="B24" s="21">
        <v>603</v>
      </c>
      <c r="C24" s="17">
        <v>6</v>
      </c>
      <c r="D24" s="20" t="s">
        <v>18</v>
      </c>
      <c r="E24" s="20">
        <v>640</v>
      </c>
      <c r="F24" s="20">
        <v>80</v>
      </c>
      <c r="G24" s="20">
        <f>E24+F24</f>
        <v>720</v>
      </c>
      <c r="H24" s="29">
        <f t="shared" si="0"/>
        <v>792.00000000000011</v>
      </c>
      <c r="I24" s="34">
        <v>5600</v>
      </c>
      <c r="J24" s="50">
        <f t="shared" si="1"/>
        <v>4032000</v>
      </c>
      <c r="K24" s="50">
        <f t="shared" si="5"/>
        <v>3830400</v>
      </c>
      <c r="L24" s="50">
        <f t="shared" si="6"/>
        <v>3225600</v>
      </c>
      <c r="M24" s="35">
        <f t="shared" si="7"/>
        <v>8500</v>
      </c>
    </row>
    <row r="25" spans="1:13">
      <c r="A25" s="16">
        <v>24</v>
      </c>
      <c r="B25" s="16">
        <v>604</v>
      </c>
      <c r="C25" s="17">
        <v>6</v>
      </c>
      <c r="D25" s="20" t="s">
        <v>14</v>
      </c>
      <c r="E25" s="20">
        <v>829</v>
      </c>
      <c r="F25" s="20">
        <v>110</v>
      </c>
      <c r="G25" s="20">
        <f>E25+F25</f>
        <v>939</v>
      </c>
      <c r="H25" s="29">
        <f t="shared" si="0"/>
        <v>1032.9000000000001</v>
      </c>
      <c r="I25" s="34">
        <v>5600</v>
      </c>
      <c r="J25" s="50">
        <f t="shared" si="1"/>
        <v>5258400</v>
      </c>
      <c r="K25" s="50">
        <f t="shared" si="5"/>
        <v>4995480</v>
      </c>
      <c r="L25" s="50">
        <f t="shared" si="6"/>
        <v>4206720</v>
      </c>
      <c r="M25" s="35">
        <f t="shared" si="7"/>
        <v>11000</v>
      </c>
    </row>
    <row r="26" spans="1:13">
      <c r="A26" s="16">
        <v>25</v>
      </c>
      <c r="B26" s="16">
        <v>701</v>
      </c>
      <c r="C26" s="17">
        <v>7</v>
      </c>
      <c r="D26" s="20" t="s">
        <v>14</v>
      </c>
      <c r="E26" s="20">
        <v>829</v>
      </c>
      <c r="F26" s="20">
        <v>110</v>
      </c>
      <c r="G26" s="20">
        <f>E26+F26</f>
        <v>939</v>
      </c>
      <c r="H26" s="29">
        <f t="shared" si="0"/>
        <v>1032.9000000000001</v>
      </c>
      <c r="I26" s="34">
        <v>5600</v>
      </c>
      <c r="J26" s="50">
        <f t="shared" si="1"/>
        <v>5258400</v>
      </c>
      <c r="K26" s="50">
        <f t="shared" si="5"/>
        <v>4995480</v>
      </c>
      <c r="L26" s="50">
        <f t="shared" si="6"/>
        <v>4206720</v>
      </c>
      <c r="M26" s="35">
        <f t="shared" si="7"/>
        <v>11000</v>
      </c>
    </row>
    <row r="27" spans="1:13">
      <c r="A27" s="16">
        <v>26</v>
      </c>
      <c r="B27" s="16">
        <v>702</v>
      </c>
      <c r="C27" s="17">
        <v>7</v>
      </c>
      <c r="D27" s="20" t="s">
        <v>18</v>
      </c>
      <c r="E27" s="20">
        <v>640</v>
      </c>
      <c r="F27" s="20">
        <v>80</v>
      </c>
      <c r="G27" s="20">
        <f>E27+F27</f>
        <v>720</v>
      </c>
      <c r="H27" s="29">
        <f t="shared" si="0"/>
        <v>792.00000000000011</v>
      </c>
      <c r="I27" s="34">
        <v>5600</v>
      </c>
      <c r="J27" s="50">
        <f t="shared" si="1"/>
        <v>4032000</v>
      </c>
      <c r="K27" s="50">
        <f t="shared" si="5"/>
        <v>3830400</v>
      </c>
      <c r="L27" s="50">
        <f t="shared" si="6"/>
        <v>3225600</v>
      </c>
      <c r="M27" s="35">
        <f t="shared" si="7"/>
        <v>8500</v>
      </c>
    </row>
    <row r="28" spans="1:13">
      <c r="A28" s="16">
        <v>27</v>
      </c>
      <c r="B28" s="16">
        <v>703</v>
      </c>
      <c r="C28" s="17">
        <v>7</v>
      </c>
      <c r="D28" s="20" t="s">
        <v>18</v>
      </c>
      <c r="E28" s="20">
        <v>640</v>
      </c>
      <c r="F28" s="20">
        <v>80</v>
      </c>
      <c r="G28" s="20">
        <f>E28+F28</f>
        <v>720</v>
      </c>
      <c r="H28" s="29">
        <f t="shared" si="0"/>
        <v>792.00000000000011</v>
      </c>
      <c r="I28" s="34">
        <v>5600</v>
      </c>
      <c r="J28" s="50">
        <f t="shared" si="1"/>
        <v>4032000</v>
      </c>
      <c r="K28" s="50">
        <f t="shared" si="5"/>
        <v>3830400</v>
      </c>
      <c r="L28" s="50">
        <f t="shared" si="6"/>
        <v>3225600</v>
      </c>
      <c r="M28" s="35">
        <f t="shared" si="7"/>
        <v>8500</v>
      </c>
    </row>
    <row r="29" spans="1:13">
      <c r="A29" s="16">
        <v>28</v>
      </c>
      <c r="B29" s="16">
        <v>704</v>
      </c>
      <c r="C29" s="17">
        <v>7</v>
      </c>
      <c r="D29" s="20" t="s">
        <v>14</v>
      </c>
      <c r="E29" s="20">
        <v>829</v>
      </c>
      <c r="F29" s="20">
        <v>110</v>
      </c>
      <c r="G29" s="20">
        <f>E29+F29</f>
        <v>939</v>
      </c>
      <c r="H29" s="29">
        <f t="shared" si="0"/>
        <v>1032.9000000000001</v>
      </c>
      <c r="I29" s="34">
        <v>5600</v>
      </c>
      <c r="J29" s="50">
        <f t="shared" si="1"/>
        <v>5258400</v>
      </c>
      <c r="K29" s="50">
        <f t="shared" si="5"/>
        <v>4995480</v>
      </c>
      <c r="L29" s="50">
        <f t="shared" si="6"/>
        <v>4206720</v>
      </c>
      <c r="M29" s="35">
        <f t="shared" si="7"/>
        <v>11000</v>
      </c>
    </row>
    <row r="30" spans="1:13" ht="16.5">
      <c r="A30" s="60" t="s">
        <v>2</v>
      </c>
      <c r="B30" s="61"/>
      <c r="C30" s="61"/>
      <c r="D30" s="62"/>
      <c r="E30" s="30">
        <f>SUM(E2:E29)</f>
        <v>20566</v>
      </c>
      <c r="F30" s="30">
        <f>SUM(F2:F29)</f>
        <v>2660</v>
      </c>
      <c r="G30" s="30">
        <f>SUM(G2:G29)</f>
        <v>23226</v>
      </c>
      <c r="H30" s="30">
        <f>SUM(H2:H29)</f>
        <v>25548.600000000006</v>
      </c>
      <c r="I30" s="31"/>
      <c r="J30" s="51">
        <f>SUM(J2:J29)</f>
        <v>130065600</v>
      </c>
      <c r="K30" s="52">
        <f>SUM(K2:K29)</f>
        <v>123562320</v>
      </c>
      <c r="L30" s="52">
        <f>SUM(L2:L29)</f>
        <v>104052480</v>
      </c>
      <c r="M30" s="18"/>
    </row>
    <row r="31" spans="1:13">
      <c r="G31" s="65">
        <f>G30*2</f>
        <v>46452</v>
      </c>
      <c r="H31" s="43">
        <f>H30*2300</f>
        <v>58761780.000000015</v>
      </c>
      <c r="J31" s="53">
        <f>J30*0.51</f>
        <v>66333456</v>
      </c>
    </row>
    <row r="32" spans="1:13">
      <c r="G32" s="63"/>
      <c r="H32" s="64"/>
      <c r="J32" s="53"/>
    </row>
    <row r="33" spans="3:13">
      <c r="G33" s="38" t="e">
        <f>#REF!*10.764</f>
        <v>#REF!</v>
      </c>
    </row>
    <row r="34" spans="3:13">
      <c r="C34" s="39"/>
      <c r="D34" s="44" t="s">
        <v>15</v>
      </c>
      <c r="E34" s="44" t="s">
        <v>16</v>
      </c>
      <c r="F34" s="44" t="s">
        <v>19</v>
      </c>
      <c r="G34" s="44" t="s">
        <v>16</v>
      </c>
      <c r="H34" s="44" t="s">
        <v>17</v>
      </c>
      <c r="J34" s="46"/>
      <c r="K34" s="1"/>
      <c r="L34" s="1"/>
      <c r="M34" s="1"/>
    </row>
    <row r="35" spans="3:13">
      <c r="C35" s="39" t="s">
        <v>14</v>
      </c>
      <c r="D35" s="39">
        <v>77.040000000000006</v>
      </c>
      <c r="E35" s="40">
        <f>D35*10.764</f>
        <v>829.25855999999999</v>
      </c>
      <c r="F35" s="39">
        <v>10.25</v>
      </c>
      <c r="G35" s="40">
        <f>F35*10.764</f>
        <v>110.33099999999999</v>
      </c>
      <c r="H35" s="48">
        <f>E35+G35</f>
        <v>939.58956000000001</v>
      </c>
      <c r="J35" s="46"/>
      <c r="K35" s="1"/>
      <c r="L35" s="1"/>
      <c r="M35" s="1"/>
    </row>
    <row r="36" spans="3:13">
      <c r="C36" s="39" t="s">
        <v>18</v>
      </c>
      <c r="D36" s="39">
        <v>59.49</v>
      </c>
      <c r="E36" s="40">
        <f t="shared" ref="E36:E38" si="8">D36*10.764</f>
        <v>640.35036000000002</v>
      </c>
      <c r="F36" s="39">
        <v>7.47</v>
      </c>
      <c r="G36" s="40">
        <f>F36*10.764</f>
        <v>80.407079999999993</v>
      </c>
      <c r="H36" s="48">
        <f>E36+G36</f>
        <v>720.75743999999997</v>
      </c>
      <c r="J36" s="57"/>
      <c r="K36" s="1"/>
      <c r="L36" s="1"/>
      <c r="M36" s="1"/>
    </row>
    <row r="37" spans="3:13">
      <c r="C37" s="59"/>
      <c r="D37" s="39"/>
      <c r="E37" s="40"/>
      <c r="F37" s="39"/>
      <c r="G37" s="40"/>
      <c r="H37" s="48"/>
      <c r="J37" s="57"/>
      <c r="K37" s="1"/>
      <c r="L37" s="1"/>
      <c r="M37" s="1"/>
    </row>
    <row r="38" spans="3:13">
      <c r="C38" s="59"/>
      <c r="D38" s="39"/>
      <c r="E38" s="40"/>
      <c r="F38" s="39"/>
      <c r="G38" s="40"/>
      <c r="H38" s="48">
        <f>H30*2</f>
        <v>51097.200000000012</v>
      </c>
      <c r="J38" s="57"/>
      <c r="K38" s="1"/>
      <c r="L38" s="1"/>
      <c r="M38" s="1"/>
    </row>
    <row r="39" spans="3:13">
      <c r="G39" s="24"/>
      <c r="H39" s="24">
        <f>H38*2300</f>
        <v>117523560.00000003</v>
      </c>
      <c r="I39" s="1"/>
      <c r="J39" s="55"/>
      <c r="K39" s="55"/>
      <c r="L39" s="55"/>
      <c r="M39" s="57"/>
    </row>
    <row r="40" spans="3:13">
      <c r="E40" s="38"/>
      <c r="G40" s="24"/>
      <c r="I40" s="1"/>
      <c r="J40" s="55"/>
      <c r="K40" s="55"/>
      <c r="L40" s="55"/>
      <c r="M40" s="57"/>
    </row>
    <row r="41" spans="3:13">
      <c r="D41" s="44"/>
      <c r="E41" s="44"/>
      <c r="F41" s="44"/>
      <c r="G41" s="44"/>
      <c r="H41" s="45"/>
      <c r="I41" s="45"/>
      <c r="J41" s="45"/>
      <c r="K41" s="44"/>
      <c r="L41" s="55"/>
      <c r="M41" s="57"/>
    </row>
    <row r="42" spans="3:13">
      <c r="D42" s="39"/>
      <c r="E42" s="40"/>
      <c r="F42" s="39"/>
      <c r="G42" s="40"/>
      <c r="H42" s="46"/>
      <c r="I42" s="47"/>
      <c r="J42" s="48"/>
      <c r="K42" s="48"/>
      <c r="L42" s="55"/>
      <c r="M42" s="57"/>
    </row>
    <row r="43" spans="3:13">
      <c r="D43" s="39"/>
      <c r="E43" s="40"/>
      <c r="F43" s="39"/>
      <c r="G43" s="40"/>
      <c r="H43" s="46"/>
      <c r="I43" s="47"/>
      <c r="J43" s="48"/>
      <c r="K43" s="48"/>
      <c r="L43" s="55"/>
      <c r="M43" s="57"/>
    </row>
    <row r="44" spans="3:13">
      <c r="D44" s="39"/>
      <c r="E44" s="40"/>
      <c r="F44" s="39"/>
      <c r="G44" s="40"/>
      <c r="H44" s="39"/>
      <c r="I44" s="47"/>
      <c r="J44" s="48"/>
      <c r="K44" s="48"/>
      <c r="L44" s="55"/>
      <c r="M44" s="57"/>
    </row>
    <row r="45" spans="3:13">
      <c r="D45" s="39"/>
      <c r="E45" s="40"/>
      <c r="F45" s="39"/>
      <c r="G45" s="40"/>
      <c r="H45" s="46"/>
      <c r="I45" s="47"/>
      <c r="J45" s="48"/>
      <c r="K45" s="48"/>
    </row>
    <row r="46" spans="3:13">
      <c r="D46" s="39"/>
      <c r="G46" s="24"/>
      <c r="H46" s="37"/>
      <c r="J46" s="56"/>
    </row>
    <row r="47" spans="3:13">
      <c r="G47" s="24"/>
      <c r="H47" s="37"/>
      <c r="J47" s="56"/>
    </row>
    <row r="55" spans="7:7">
      <c r="G55" s="38"/>
    </row>
    <row r="56" spans="7:7">
      <c r="G56" s="38"/>
    </row>
  </sheetData>
  <mergeCells count="2">
    <mergeCell ref="A30:D30"/>
    <mergeCell ref="G32:H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E24" zoomScale="130" zoomScaleNormal="130" workbookViewId="0">
      <selection activeCell="E39" sqref="E39"/>
    </sheetView>
  </sheetViews>
  <sheetFormatPr defaultRowHeight="15"/>
  <cols>
    <col min="1" max="1" width="4.7109375" style="22" customWidth="1"/>
    <col min="2" max="2" width="6.85546875" style="23" customWidth="1"/>
    <col min="3" max="3" width="7.140625" style="23" customWidth="1"/>
    <col min="4" max="4" width="9" style="23" customWidth="1"/>
    <col min="5" max="5" width="11.28515625" style="23" customWidth="1"/>
    <col min="6" max="6" width="6.85546875" style="23" customWidth="1"/>
    <col min="7" max="7" width="11.85546875" style="23" customWidth="1"/>
    <col min="8" max="8" width="14.85546875" style="24" customWidth="1"/>
    <col min="9" max="9" width="11.42578125" style="24" customWidth="1"/>
    <col min="10" max="10" width="16.42578125" style="54" customWidth="1"/>
    <col min="11" max="11" width="16" style="54" customWidth="1"/>
    <col min="12" max="12" width="15.85546875" style="54" customWidth="1"/>
    <col min="13" max="13" width="8.85546875" style="46" customWidth="1"/>
    <col min="14" max="14" width="9.140625" style="1"/>
    <col min="15" max="15" width="15.140625" style="1" bestFit="1" customWidth="1"/>
    <col min="16" max="16" width="15.28515625" style="1" customWidth="1"/>
    <col min="17" max="17" width="10.85546875" style="1" customWidth="1"/>
    <col min="18" max="16384" width="9.140625" style="1"/>
  </cols>
  <sheetData>
    <row r="1" spans="1:17" ht="49.5" customHeight="1">
      <c r="A1" s="13" t="s">
        <v>0</v>
      </c>
      <c r="B1" s="14" t="s">
        <v>3</v>
      </c>
      <c r="C1" s="14" t="s">
        <v>1</v>
      </c>
      <c r="D1" s="14" t="s">
        <v>4</v>
      </c>
      <c r="E1" s="15" t="s">
        <v>6</v>
      </c>
      <c r="F1" s="15" t="s">
        <v>11</v>
      </c>
      <c r="G1" s="19" t="s">
        <v>5</v>
      </c>
      <c r="H1" s="28" t="s">
        <v>13</v>
      </c>
      <c r="I1" s="28" t="s">
        <v>12</v>
      </c>
      <c r="J1" s="49" t="s">
        <v>7</v>
      </c>
      <c r="K1" s="49" t="s">
        <v>8</v>
      </c>
      <c r="L1" s="49" t="s">
        <v>9</v>
      </c>
      <c r="M1" s="28" t="s">
        <v>10</v>
      </c>
    </row>
    <row r="2" spans="1:17">
      <c r="A2" s="16">
        <v>1</v>
      </c>
      <c r="B2" s="21">
        <v>101</v>
      </c>
      <c r="C2" s="17">
        <v>1</v>
      </c>
      <c r="D2" s="20" t="s">
        <v>14</v>
      </c>
      <c r="E2" s="20">
        <v>829</v>
      </c>
      <c r="F2" s="20">
        <v>110</v>
      </c>
      <c r="G2" s="20">
        <f>E2+F2</f>
        <v>939</v>
      </c>
      <c r="H2" s="29">
        <f t="shared" ref="H2:H29" si="0">G2*1.1</f>
        <v>1032.9000000000001</v>
      </c>
      <c r="I2" s="34">
        <v>5600</v>
      </c>
      <c r="J2" s="50">
        <f t="shared" ref="J2:J29" si="1">I2*G2</f>
        <v>5258400</v>
      </c>
      <c r="K2" s="50">
        <f t="shared" ref="K2:K29" si="2">J2*0.95</f>
        <v>4995480</v>
      </c>
      <c r="L2" s="50">
        <f t="shared" ref="L2:L29" si="3">J2*0.8</f>
        <v>4206720</v>
      </c>
      <c r="M2" s="35">
        <f t="shared" ref="M2:M29" si="4">MROUND((J2*0.025/12),500)</f>
        <v>11000</v>
      </c>
      <c r="O2" s="2">
        <f>G2*1.35</f>
        <v>1267.6500000000001</v>
      </c>
      <c r="P2" s="3">
        <f>O2*6600</f>
        <v>8366490.0000000009</v>
      </c>
      <c r="Q2" s="3">
        <f>P2/G2</f>
        <v>8910.0000000000018</v>
      </c>
    </row>
    <row r="3" spans="1:17">
      <c r="A3" s="16">
        <v>2</v>
      </c>
      <c r="B3" s="21">
        <v>102</v>
      </c>
      <c r="C3" s="17">
        <v>1</v>
      </c>
      <c r="D3" s="20" t="s">
        <v>18</v>
      </c>
      <c r="E3" s="20">
        <v>640</v>
      </c>
      <c r="F3" s="20">
        <v>80</v>
      </c>
      <c r="G3" s="20">
        <f>E3+F3</f>
        <v>720</v>
      </c>
      <c r="H3" s="29">
        <f t="shared" si="0"/>
        <v>792.00000000000011</v>
      </c>
      <c r="I3" s="34">
        <v>5600</v>
      </c>
      <c r="J3" s="50">
        <f t="shared" si="1"/>
        <v>4032000</v>
      </c>
      <c r="K3" s="50">
        <f t="shared" si="2"/>
        <v>3830400</v>
      </c>
      <c r="L3" s="50">
        <f t="shared" si="3"/>
        <v>3225600</v>
      </c>
      <c r="M3" s="35">
        <f t="shared" si="4"/>
        <v>8500</v>
      </c>
      <c r="O3" s="3"/>
      <c r="P3" s="3"/>
    </row>
    <row r="4" spans="1:17">
      <c r="A4" s="16">
        <v>3</v>
      </c>
      <c r="B4" s="21">
        <v>103</v>
      </c>
      <c r="C4" s="17">
        <v>1</v>
      </c>
      <c r="D4" s="20" t="s">
        <v>18</v>
      </c>
      <c r="E4" s="20">
        <v>640</v>
      </c>
      <c r="F4" s="20">
        <v>80</v>
      </c>
      <c r="G4" s="20">
        <f>E4+F4</f>
        <v>720</v>
      </c>
      <c r="H4" s="29">
        <f t="shared" si="0"/>
        <v>792.00000000000011</v>
      </c>
      <c r="I4" s="34">
        <v>5600</v>
      </c>
      <c r="J4" s="50">
        <f t="shared" si="1"/>
        <v>4032000</v>
      </c>
      <c r="K4" s="50">
        <f t="shared" si="2"/>
        <v>3830400</v>
      </c>
      <c r="L4" s="50">
        <f t="shared" si="3"/>
        <v>3225600</v>
      </c>
      <c r="M4" s="35">
        <f t="shared" si="4"/>
        <v>8500</v>
      </c>
      <c r="O4" s="3"/>
      <c r="P4" s="3"/>
    </row>
    <row r="5" spans="1:17">
      <c r="A5" s="16">
        <v>4</v>
      </c>
      <c r="B5" s="21">
        <v>104</v>
      </c>
      <c r="C5" s="17">
        <v>1</v>
      </c>
      <c r="D5" s="20" t="s">
        <v>14</v>
      </c>
      <c r="E5" s="20">
        <v>829</v>
      </c>
      <c r="F5" s="20">
        <v>110</v>
      </c>
      <c r="G5" s="20">
        <f>E5+F5</f>
        <v>939</v>
      </c>
      <c r="H5" s="29">
        <f t="shared" si="0"/>
        <v>1032.9000000000001</v>
      </c>
      <c r="I5" s="34">
        <v>5600</v>
      </c>
      <c r="J5" s="50">
        <f t="shared" si="1"/>
        <v>5258400</v>
      </c>
      <c r="K5" s="50">
        <f t="shared" si="2"/>
        <v>4995480</v>
      </c>
      <c r="L5" s="50">
        <f t="shared" si="3"/>
        <v>4206720</v>
      </c>
      <c r="M5" s="35">
        <f t="shared" si="4"/>
        <v>11000</v>
      </c>
      <c r="O5" s="3"/>
      <c r="P5" s="3"/>
    </row>
    <row r="6" spans="1:17">
      <c r="A6" s="16">
        <v>5</v>
      </c>
      <c r="B6" s="21">
        <v>201</v>
      </c>
      <c r="C6" s="17">
        <v>2</v>
      </c>
      <c r="D6" s="20" t="s">
        <v>14</v>
      </c>
      <c r="E6" s="20">
        <v>829</v>
      </c>
      <c r="F6" s="20">
        <v>110</v>
      </c>
      <c r="G6" s="20">
        <f>E6+F6</f>
        <v>939</v>
      </c>
      <c r="H6" s="29">
        <f t="shared" si="0"/>
        <v>1032.9000000000001</v>
      </c>
      <c r="I6" s="34">
        <v>5600</v>
      </c>
      <c r="J6" s="50">
        <f t="shared" si="1"/>
        <v>5258400</v>
      </c>
      <c r="K6" s="50">
        <f t="shared" si="2"/>
        <v>4995480</v>
      </c>
      <c r="L6" s="50">
        <f t="shared" si="3"/>
        <v>4206720</v>
      </c>
      <c r="M6" s="35">
        <f t="shared" si="4"/>
        <v>11000</v>
      </c>
      <c r="O6" s="3"/>
      <c r="P6" s="3"/>
    </row>
    <row r="7" spans="1:17">
      <c r="A7" s="16">
        <v>6</v>
      </c>
      <c r="B7" s="21">
        <v>202</v>
      </c>
      <c r="C7" s="17">
        <v>2</v>
      </c>
      <c r="D7" s="20" t="s">
        <v>18</v>
      </c>
      <c r="E7" s="20">
        <v>640</v>
      </c>
      <c r="F7" s="20">
        <v>80</v>
      </c>
      <c r="G7" s="20">
        <f>E7+F7</f>
        <v>720</v>
      </c>
      <c r="H7" s="29">
        <f t="shared" si="0"/>
        <v>792.00000000000011</v>
      </c>
      <c r="I7" s="34">
        <v>5600</v>
      </c>
      <c r="J7" s="50">
        <f t="shared" si="1"/>
        <v>4032000</v>
      </c>
      <c r="K7" s="50">
        <f t="shared" si="2"/>
        <v>3830400</v>
      </c>
      <c r="L7" s="50">
        <f t="shared" si="3"/>
        <v>3225600</v>
      </c>
      <c r="M7" s="35">
        <f t="shared" si="4"/>
        <v>8500</v>
      </c>
      <c r="O7" s="3"/>
      <c r="P7" s="3"/>
    </row>
    <row r="8" spans="1:17">
      <c r="A8" s="16">
        <v>7</v>
      </c>
      <c r="B8" s="21">
        <v>203</v>
      </c>
      <c r="C8" s="17">
        <v>2</v>
      </c>
      <c r="D8" s="20" t="s">
        <v>18</v>
      </c>
      <c r="E8" s="20">
        <v>640</v>
      </c>
      <c r="F8" s="20">
        <v>80</v>
      </c>
      <c r="G8" s="20">
        <f>E8+F8</f>
        <v>720</v>
      </c>
      <c r="H8" s="29">
        <f t="shared" si="0"/>
        <v>792.00000000000011</v>
      </c>
      <c r="I8" s="34">
        <v>5600</v>
      </c>
      <c r="J8" s="50">
        <f t="shared" si="1"/>
        <v>4032000</v>
      </c>
      <c r="K8" s="50">
        <f t="shared" si="2"/>
        <v>3830400</v>
      </c>
      <c r="L8" s="50">
        <f t="shared" si="3"/>
        <v>3225600</v>
      </c>
      <c r="M8" s="35">
        <f t="shared" si="4"/>
        <v>8500</v>
      </c>
      <c r="O8" s="3"/>
      <c r="P8" s="3"/>
    </row>
    <row r="9" spans="1:17">
      <c r="A9" s="16">
        <v>8</v>
      </c>
      <c r="B9" s="21">
        <v>204</v>
      </c>
      <c r="C9" s="17">
        <v>2</v>
      </c>
      <c r="D9" s="20" t="s">
        <v>14</v>
      </c>
      <c r="E9" s="20">
        <v>829</v>
      </c>
      <c r="F9" s="20">
        <v>110</v>
      </c>
      <c r="G9" s="20">
        <f>E9+F9</f>
        <v>939</v>
      </c>
      <c r="H9" s="29">
        <f t="shared" si="0"/>
        <v>1032.9000000000001</v>
      </c>
      <c r="I9" s="34">
        <v>5600</v>
      </c>
      <c r="J9" s="50">
        <f t="shared" si="1"/>
        <v>5258400</v>
      </c>
      <c r="K9" s="50">
        <f t="shared" si="2"/>
        <v>4995480</v>
      </c>
      <c r="L9" s="50">
        <f t="shared" si="3"/>
        <v>4206720</v>
      </c>
      <c r="M9" s="35">
        <f t="shared" si="4"/>
        <v>11000</v>
      </c>
      <c r="O9" s="3"/>
      <c r="P9" s="3"/>
    </row>
    <row r="10" spans="1:17">
      <c r="A10" s="16">
        <v>9</v>
      </c>
      <c r="B10" s="21">
        <v>301</v>
      </c>
      <c r="C10" s="17">
        <v>3</v>
      </c>
      <c r="D10" s="20" t="s">
        <v>14</v>
      </c>
      <c r="E10" s="20">
        <v>829</v>
      </c>
      <c r="F10" s="20">
        <v>110</v>
      </c>
      <c r="G10" s="20">
        <f>E10+F10</f>
        <v>939</v>
      </c>
      <c r="H10" s="29">
        <f t="shared" si="0"/>
        <v>1032.9000000000001</v>
      </c>
      <c r="I10" s="34">
        <v>5600</v>
      </c>
      <c r="J10" s="50">
        <f t="shared" si="1"/>
        <v>5258400</v>
      </c>
      <c r="K10" s="50">
        <f t="shared" si="2"/>
        <v>4995480</v>
      </c>
      <c r="L10" s="50">
        <f t="shared" si="3"/>
        <v>4206720</v>
      </c>
      <c r="M10" s="35">
        <f t="shared" si="4"/>
        <v>11000</v>
      </c>
      <c r="O10" s="3"/>
      <c r="P10" s="3"/>
    </row>
    <row r="11" spans="1:17">
      <c r="A11" s="16">
        <v>10</v>
      </c>
      <c r="B11" s="21">
        <v>302</v>
      </c>
      <c r="C11" s="17">
        <v>3</v>
      </c>
      <c r="D11" s="20" t="s">
        <v>18</v>
      </c>
      <c r="E11" s="20">
        <v>640</v>
      </c>
      <c r="F11" s="20">
        <v>80</v>
      </c>
      <c r="G11" s="20">
        <f>E11+F11</f>
        <v>720</v>
      </c>
      <c r="H11" s="29">
        <f t="shared" si="0"/>
        <v>792.00000000000011</v>
      </c>
      <c r="I11" s="34">
        <v>5600</v>
      </c>
      <c r="J11" s="50">
        <f t="shared" si="1"/>
        <v>4032000</v>
      </c>
      <c r="K11" s="50">
        <f t="shared" si="2"/>
        <v>3830400</v>
      </c>
      <c r="L11" s="50">
        <f t="shared" si="3"/>
        <v>3225600</v>
      </c>
      <c r="M11" s="35">
        <f t="shared" si="4"/>
        <v>8500</v>
      </c>
      <c r="O11" s="3"/>
      <c r="P11" s="3"/>
    </row>
    <row r="12" spans="1:17">
      <c r="A12" s="16">
        <v>11</v>
      </c>
      <c r="B12" s="21">
        <v>303</v>
      </c>
      <c r="C12" s="17">
        <v>3</v>
      </c>
      <c r="D12" s="20" t="s">
        <v>18</v>
      </c>
      <c r="E12" s="20">
        <v>640</v>
      </c>
      <c r="F12" s="20">
        <v>80</v>
      </c>
      <c r="G12" s="20">
        <f>E12+F12</f>
        <v>720</v>
      </c>
      <c r="H12" s="29">
        <f t="shared" si="0"/>
        <v>792.00000000000011</v>
      </c>
      <c r="I12" s="34">
        <v>5600</v>
      </c>
      <c r="J12" s="50">
        <f t="shared" si="1"/>
        <v>4032000</v>
      </c>
      <c r="K12" s="50">
        <f t="shared" si="2"/>
        <v>3830400</v>
      </c>
      <c r="L12" s="50">
        <f t="shared" si="3"/>
        <v>3225600</v>
      </c>
      <c r="M12" s="35">
        <f t="shared" si="4"/>
        <v>8500</v>
      </c>
      <c r="O12" s="3"/>
      <c r="P12" s="3"/>
    </row>
    <row r="13" spans="1:17">
      <c r="A13" s="16">
        <v>12</v>
      </c>
      <c r="B13" s="21">
        <v>304</v>
      </c>
      <c r="C13" s="17">
        <v>3</v>
      </c>
      <c r="D13" s="20" t="s">
        <v>14</v>
      </c>
      <c r="E13" s="20">
        <v>829</v>
      </c>
      <c r="F13" s="20">
        <v>110</v>
      </c>
      <c r="G13" s="20">
        <f>E13+F13</f>
        <v>939</v>
      </c>
      <c r="H13" s="29">
        <f t="shared" si="0"/>
        <v>1032.9000000000001</v>
      </c>
      <c r="I13" s="34">
        <v>5600</v>
      </c>
      <c r="J13" s="50">
        <f t="shared" si="1"/>
        <v>5258400</v>
      </c>
      <c r="K13" s="50">
        <f t="shared" si="2"/>
        <v>4995480</v>
      </c>
      <c r="L13" s="50">
        <f t="shared" si="3"/>
        <v>4206720</v>
      </c>
      <c r="M13" s="35">
        <f t="shared" si="4"/>
        <v>11000</v>
      </c>
      <c r="O13" s="3"/>
      <c r="P13" s="3"/>
    </row>
    <row r="14" spans="1:17">
      <c r="A14" s="16">
        <v>13</v>
      </c>
      <c r="B14" s="21">
        <v>401</v>
      </c>
      <c r="C14" s="17">
        <v>4</v>
      </c>
      <c r="D14" s="20" t="s">
        <v>14</v>
      </c>
      <c r="E14" s="20">
        <v>829</v>
      </c>
      <c r="F14" s="20">
        <v>110</v>
      </c>
      <c r="G14" s="20">
        <f>E14+F14</f>
        <v>939</v>
      </c>
      <c r="H14" s="29">
        <f t="shared" si="0"/>
        <v>1032.9000000000001</v>
      </c>
      <c r="I14" s="34">
        <v>5600</v>
      </c>
      <c r="J14" s="50">
        <f t="shared" si="1"/>
        <v>5258400</v>
      </c>
      <c r="K14" s="50">
        <f t="shared" si="2"/>
        <v>4995480</v>
      </c>
      <c r="L14" s="50">
        <f t="shared" si="3"/>
        <v>4206720</v>
      </c>
      <c r="M14" s="35">
        <f t="shared" si="4"/>
        <v>11000</v>
      </c>
      <c r="O14" s="3"/>
      <c r="P14" s="3"/>
    </row>
    <row r="15" spans="1:17">
      <c r="A15" s="16">
        <v>14</v>
      </c>
      <c r="B15" s="21">
        <v>402</v>
      </c>
      <c r="C15" s="17">
        <v>4</v>
      </c>
      <c r="D15" s="20" t="s">
        <v>18</v>
      </c>
      <c r="E15" s="20">
        <v>640</v>
      </c>
      <c r="F15" s="20">
        <v>80</v>
      </c>
      <c r="G15" s="20">
        <f>E15+F15</f>
        <v>720</v>
      </c>
      <c r="H15" s="29">
        <f t="shared" si="0"/>
        <v>792.00000000000011</v>
      </c>
      <c r="I15" s="34">
        <v>5600</v>
      </c>
      <c r="J15" s="50">
        <f t="shared" si="1"/>
        <v>4032000</v>
      </c>
      <c r="K15" s="50">
        <f t="shared" si="2"/>
        <v>3830400</v>
      </c>
      <c r="L15" s="50">
        <f t="shared" si="3"/>
        <v>3225600</v>
      </c>
      <c r="M15" s="35">
        <f t="shared" si="4"/>
        <v>8500</v>
      </c>
      <c r="O15" s="6"/>
    </row>
    <row r="16" spans="1:17">
      <c r="A16" s="16">
        <v>15</v>
      </c>
      <c r="B16" s="21">
        <v>403</v>
      </c>
      <c r="C16" s="17">
        <v>4</v>
      </c>
      <c r="D16" s="20" t="s">
        <v>18</v>
      </c>
      <c r="E16" s="20">
        <v>640</v>
      </c>
      <c r="F16" s="20">
        <v>80</v>
      </c>
      <c r="G16" s="20">
        <f>E16+F16</f>
        <v>720</v>
      </c>
      <c r="H16" s="29">
        <f t="shared" si="0"/>
        <v>792.00000000000011</v>
      </c>
      <c r="I16" s="34">
        <v>5600</v>
      </c>
      <c r="J16" s="50">
        <f t="shared" si="1"/>
        <v>4032000</v>
      </c>
      <c r="K16" s="50">
        <f t="shared" si="2"/>
        <v>3830400</v>
      </c>
      <c r="L16" s="50">
        <f t="shared" si="3"/>
        <v>3225600</v>
      </c>
      <c r="M16" s="35">
        <f t="shared" si="4"/>
        <v>8500</v>
      </c>
      <c r="O16" s="7"/>
    </row>
    <row r="17" spans="1:13">
      <c r="A17" s="16">
        <v>16</v>
      </c>
      <c r="B17" s="21">
        <v>404</v>
      </c>
      <c r="C17" s="17">
        <v>4</v>
      </c>
      <c r="D17" s="20" t="s">
        <v>14</v>
      </c>
      <c r="E17" s="20">
        <v>829</v>
      </c>
      <c r="F17" s="20">
        <v>110</v>
      </c>
      <c r="G17" s="20">
        <f>E17+F17</f>
        <v>939</v>
      </c>
      <c r="H17" s="29">
        <f t="shared" si="0"/>
        <v>1032.9000000000001</v>
      </c>
      <c r="I17" s="34">
        <v>5600</v>
      </c>
      <c r="J17" s="50">
        <f t="shared" si="1"/>
        <v>5258400</v>
      </c>
      <c r="K17" s="50">
        <f t="shared" si="2"/>
        <v>4995480</v>
      </c>
      <c r="L17" s="50">
        <f t="shared" si="3"/>
        <v>4206720</v>
      </c>
      <c r="M17" s="35">
        <f t="shared" si="4"/>
        <v>11000</v>
      </c>
    </row>
    <row r="18" spans="1:13">
      <c r="A18" s="16">
        <v>17</v>
      </c>
      <c r="B18" s="21">
        <v>501</v>
      </c>
      <c r="C18" s="17">
        <v>5</v>
      </c>
      <c r="D18" s="20" t="s">
        <v>14</v>
      </c>
      <c r="E18" s="20">
        <v>829</v>
      </c>
      <c r="F18" s="20">
        <v>110</v>
      </c>
      <c r="G18" s="20">
        <f>E18+F18</f>
        <v>939</v>
      </c>
      <c r="H18" s="29">
        <f t="shared" si="0"/>
        <v>1032.9000000000001</v>
      </c>
      <c r="I18" s="34">
        <v>5600</v>
      </c>
      <c r="J18" s="50">
        <f t="shared" si="1"/>
        <v>5258400</v>
      </c>
      <c r="K18" s="50">
        <f t="shared" si="2"/>
        <v>4995480</v>
      </c>
      <c r="L18" s="50">
        <f t="shared" si="3"/>
        <v>4206720</v>
      </c>
      <c r="M18" s="35">
        <f t="shared" si="4"/>
        <v>11000</v>
      </c>
    </row>
    <row r="19" spans="1:13">
      <c r="A19" s="16">
        <v>18</v>
      </c>
      <c r="B19" s="21">
        <v>502</v>
      </c>
      <c r="C19" s="17">
        <v>5</v>
      </c>
      <c r="D19" s="20" t="s">
        <v>18</v>
      </c>
      <c r="E19" s="20">
        <v>640</v>
      </c>
      <c r="F19" s="20">
        <v>80</v>
      </c>
      <c r="G19" s="20">
        <f>E19+F19</f>
        <v>720</v>
      </c>
      <c r="H19" s="29">
        <f t="shared" si="0"/>
        <v>792.00000000000011</v>
      </c>
      <c r="I19" s="34">
        <v>5600</v>
      </c>
      <c r="J19" s="50">
        <f t="shared" si="1"/>
        <v>4032000</v>
      </c>
      <c r="K19" s="50">
        <f t="shared" si="2"/>
        <v>3830400</v>
      </c>
      <c r="L19" s="50">
        <f t="shared" si="3"/>
        <v>3225600</v>
      </c>
      <c r="M19" s="35">
        <f t="shared" si="4"/>
        <v>8500</v>
      </c>
    </row>
    <row r="20" spans="1:13">
      <c r="A20" s="16">
        <v>19</v>
      </c>
      <c r="B20" s="21">
        <v>503</v>
      </c>
      <c r="C20" s="17">
        <v>5</v>
      </c>
      <c r="D20" s="20" t="s">
        <v>18</v>
      </c>
      <c r="E20" s="20">
        <v>640</v>
      </c>
      <c r="F20" s="20">
        <v>80</v>
      </c>
      <c r="G20" s="20">
        <f>E20+F20</f>
        <v>720</v>
      </c>
      <c r="H20" s="29">
        <f t="shared" si="0"/>
        <v>792.00000000000011</v>
      </c>
      <c r="I20" s="34">
        <v>5600</v>
      </c>
      <c r="J20" s="50">
        <f t="shared" si="1"/>
        <v>4032000</v>
      </c>
      <c r="K20" s="50">
        <f t="shared" si="2"/>
        <v>3830400</v>
      </c>
      <c r="L20" s="50">
        <f t="shared" si="3"/>
        <v>3225600</v>
      </c>
      <c r="M20" s="35">
        <f t="shared" si="4"/>
        <v>8500</v>
      </c>
    </row>
    <row r="21" spans="1:13">
      <c r="A21" s="16">
        <v>20</v>
      </c>
      <c r="B21" s="21">
        <v>504</v>
      </c>
      <c r="C21" s="17">
        <v>5</v>
      </c>
      <c r="D21" s="20" t="s">
        <v>14</v>
      </c>
      <c r="E21" s="20">
        <v>829</v>
      </c>
      <c r="F21" s="20">
        <v>110</v>
      </c>
      <c r="G21" s="20">
        <f>E21+F21</f>
        <v>939</v>
      </c>
      <c r="H21" s="29">
        <f t="shared" si="0"/>
        <v>1032.9000000000001</v>
      </c>
      <c r="I21" s="34">
        <v>5600</v>
      </c>
      <c r="J21" s="50">
        <f t="shared" si="1"/>
        <v>5258400</v>
      </c>
      <c r="K21" s="50">
        <f t="shared" si="2"/>
        <v>4995480</v>
      </c>
      <c r="L21" s="50">
        <f t="shared" si="3"/>
        <v>4206720</v>
      </c>
      <c r="M21" s="35">
        <f t="shared" si="4"/>
        <v>11000</v>
      </c>
    </row>
    <row r="22" spans="1:13">
      <c r="A22" s="16">
        <v>21</v>
      </c>
      <c r="B22" s="21">
        <v>601</v>
      </c>
      <c r="C22" s="17">
        <v>6</v>
      </c>
      <c r="D22" s="20" t="s">
        <v>14</v>
      </c>
      <c r="E22" s="20">
        <v>829</v>
      </c>
      <c r="F22" s="20">
        <v>110</v>
      </c>
      <c r="G22" s="20">
        <f>E22+F22</f>
        <v>939</v>
      </c>
      <c r="H22" s="29">
        <f t="shared" si="0"/>
        <v>1032.9000000000001</v>
      </c>
      <c r="I22" s="34">
        <v>5600</v>
      </c>
      <c r="J22" s="50">
        <f t="shared" si="1"/>
        <v>5258400</v>
      </c>
      <c r="K22" s="50">
        <f t="shared" si="2"/>
        <v>4995480</v>
      </c>
      <c r="L22" s="50">
        <f t="shared" si="3"/>
        <v>4206720</v>
      </c>
      <c r="M22" s="35">
        <f t="shared" si="4"/>
        <v>11000</v>
      </c>
    </row>
    <row r="23" spans="1:13">
      <c r="A23" s="16">
        <v>22</v>
      </c>
      <c r="B23" s="21">
        <v>602</v>
      </c>
      <c r="C23" s="17">
        <v>6</v>
      </c>
      <c r="D23" s="20" t="s">
        <v>18</v>
      </c>
      <c r="E23" s="20">
        <v>640</v>
      </c>
      <c r="F23" s="20">
        <v>80</v>
      </c>
      <c r="G23" s="20">
        <f>E23+F23</f>
        <v>720</v>
      </c>
      <c r="H23" s="29">
        <f t="shared" si="0"/>
        <v>792.00000000000011</v>
      </c>
      <c r="I23" s="34">
        <v>5600</v>
      </c>
      <c r="J23" s="50">
        <f t="shared" si="1"/>
        <v>4032000</v>
      </c>
      <c r="K23" s="50">
        <f t="shared" si="2"/>
        <v>3830400</v>
      </c>
      <c r="L23" s="50">
        <f t="shared" si="3"/>
        <v>3225600</v>
      </c>
      <c r="M23" s="35">
        <f t="shared" si="4"/>
        <v>8500</v>
      </c>
    </row>
    <row r="24" spans="1:13">
      <c r="A24" s="16">
        <v>23</v>
      </c>
      <c r="B24" s="21">
        <v>603</v>
      </c>
      <c r="C24" s="17">
        <v>6</v>
      </c>
      <c r="D24" s="20" t="s">
        <v>18</v>
      </c>
      <c r="E24" s="20">
        <v>640</v>
      </c>
      <c r="F24" s="20">
        <v>80</v>
      </c>
      <c r="G24" s="20">
        <f>E24+F24</f>
        <v>720</v>
      </c>
      <c r="H24" s="29">
        <f t="shared" si="0"/>
        <v>792.00000000000011</v>
      </c>
      <c r="I24" s="34">
        <v>5600</v>
      </c>
      <c r="J24" s="50">
        <f t="shared" si="1"/>
        <v>4032000</v>
      </c>
      <c r="K24" s="50">
        <f t="shared" si="2"/>
        <v>3830400</v>
      </c>
      <c r="L24" s="50">
        <f t="shared" si="3"/>
        <v>3225600</v>
      </c>
      <c r="M24" s="35">
        <f t="shared" si="4"/>
        <v>8500</v>
      </c>
    </row>
    <row r="25" spans="1:13">
      <c r="A25" s="16">
        <v>24</v>
      </c>
      <c r="B25" s="16">
        <v>604</v>
      </c>
      <c r="C25" s="17">
        <v>6</v>
      </c>
      <c r="D25" s="20" t="s">
        <v>14</v>
      </c>
      <c r="E25" s="20">
        <v>829</v>
      </c>
      <c r="F25" s="20">
        <v>110</v>
      </c>
      <c r="G25" s="20">
        <f>E25+F25</f>
        <v>939</v>
      </c>
      <c r="H25" s="29">
        <f t="shared" si="0"/>
        <v>1032.9000000000001</v>
      </c>
      <c r="I25" s="34">
        <v>5600</v>
      </c>
      <c r="J25" s="50">
        <f t="shared" si="1"/>
        <v>5258400</v>
      </c>
      <c r="K25" s="50">
        <f t="shared" si="2"/>
        <v>4995480</v>
      </c>
      <c r="L25" s="50">
        <f t="shared" si="3"/>
        <v>4206720</v>
      </c>
      <c r="M25" s="35">
        <f t="shared" si="4"/>
        <v>11000</v>
      </c>
    </row>
    <row r="26" spans="1:13">
      <c r="A26" s="16">
        <v>25</v>
      </c>
      <c r="B26" s="16">
        <v>701</v>
      </c>
      <c r="C26" s="17">
        <v>7</v>
      </c>
      <c r="D26" s="20" t="s">
        <v>14</v>
      </c>
      <c r="E26" s="20">
        <v>829</v>
      </c>
      <c r="F26" s="20">
        <v>110</v>
      </c>
      <c r="G26" s="20">
        <f>E26+F26</f>
        <v>939</v>
      </c>
      <c r="H26" s="29">
        <f t="shared" si="0"/>
        <v>1032.9000000000001</v>
      </c>
      <c r="I26" s="34">
        <v>5600</v>
      </c>
      <c r="J26" s="50">
        <f t="shared" si="1"/>
        <v>5258400</v>
      </c>
      <c r="K26" s="50">
        <f t="shared" si="2"/>
        <v>4995480</v>
      </c>
      <c r="L26" s="50">
        <f t="shared" si="3"/>
        <v>4206720</v>
      </c>
      <c r="M26" s="35">
        <f t="shared" si="4"/>
        <v>11000</v>
      </c>
    </row>
    <row r="27" spans="1:13">
      <c r="A27" s="16">
        <v>26</v>
      </c>
      <c r="B27" s="16">
        <v>702</v>
      </c>
      <c r="C27" s="17">
        <v>7</v>
      </c>
      <c r="D27" s="20" t="s">
        <v>18</v>
      </c>
      <c r="E27" s="20">
        <v>640</v>
      </c>
      <c r="F27" s="20">
        <v>80</v>
      </c>
      <c r="G27" s="20">
        <f>E27+F27</f>
        <v>720</v>
      </c>
      <c r="H27" s="29">
        <f t="shared" si="0"/>
        <v>792.00000000000011</v>
      </c>
      <c r="I27" s="34">
        <v>5600</v>
      </c>
      <c r="J27" s="50">
        <f t="shared" si="1"/>
        <v>4032000</v>
      </c>
      <c r="K27" s="50">
        <f t="shared" si="2"/>
        <v>3830400</v>
      </c>
      <c r="L27" s="50">
        <f t="shared" si="3"/>
        <v>3225600</v>
      </c>
      <c r="M27" s="35">
        <f t="shared" si="4"/>
        <v>8500</v>
      </c>
    </row>
    <row r="28" spans="1:13">
      <c r="A28" s="16">
        <v>27</v>
      </c>
      <c r="B28" s="16">
        <v>703</v>
      </c>
      <c r="C28" s="17">
        <v>7</v>
      </c>
      <c r="D28" s="20" t="s">
        <v>18</v>
      </c>
      <c r="E28" s="20">
        <v>640</v>
      </c>
      <c r="F28" s="20">
        <v>80</v>
      </c>
      <c r="G28" s="20">
        <f>E28+F28</f>
        <v>720</v>
      </c>
      <c r="H28" s="29">
        <f t="shared" si="0"/>
        <v>792.00000000000011</v>
      </c>
      <c r="I28" s="34">
        <v>5600</v>
      </c>
      <c r="J28" s="50">
        <f t="shared" si="1"/>
        <v>4032000</v>
      </c>
      <c r="K28" s="50">
        <f t="shared" si="2"/>
        <v>3830400</v>
      </c>
      <c r="L28" s="50">
        <f t="shared" si="3"/>
        <v>3225600</v>
      </c>
      <c r="M28" s="35">
        <f t="shared" si="4"/>
        <v>8500</v>
      </c>
    </row>
    <row r="29" spans="1:13">
      <c r="A29" s="16">
        <v>28</v>
      </c>
      <c r="B29" s="16">
        <v>704</v>
      </c>
      <c r="C29" s="17">
        <v>7</v>
      </c>
      <c r="D29" s="20" t="s">
        <v>14</v>
      </c>
      <c r="E29" s="20">
        <v>829</v>
      </c>
      <c r="F29" s="20">
        <v>110</v>
      </c>
      <c r="G29" s="20">
        <f>E29+F29</f>
        <v>939</v>
      </c>
      <c r="H29" s="29">
        <f t="shared" si="0"/>
        <v>1032.9000000000001</v>
      </c>
      <c r="I29" s="34">
        <v>5600</v>
      </c>
      <c r="J29" s="50">
        <f t="shared" si="1"/>
        <v>5258400</v>
      </c>
      <c r="K29" s="50">
        <f t="shared" si="2"/>
        <v>4995480</v>
      </c>
      <c r="L29" s="50">
        <f t="shared" si="3"/>
        <v>4206720</v>
      </c>
      <c r="M29" s="35">
        <f t="shared" si="4"/>
        <v>11000</v>
      </c>
    </row>
    <row r="30" spans="1:13" ht="16.5">
      <c r="A30" s="60" t="s">
        <v>2</v>
      </c>
      <c r="B30" s="61"/>
      <c r="C30" s="61"/>
      <c r="D30" s="62"/>
      <c r="E30" s="30">
        <f>SUM(E2:E29)</f>
        <v>20566</v>
      </c>
      <c r="F30" s="30">
        <f>SUM(F2:F29)</f>
        <v>2660</v>
      </c>
      <c r="G30" s="30">
        <f>SUM(G2:G29)</f>
        <v>23226</v>
      </c>
      <c r="H30" s="30">
        <f>SUM(H2:H29)</f>
        <v>25548.600000000006</v>
      </c>
      <c r="I30" s="31"/>
      <c r="J30" s="51">
        <f>SUM(J2:J29)</f>
        <v>130065600</v>
      </c>
      <c r="K30" s="52">
        <f>SUM(K2:K29)</f>
        <v>123562320</v>
      </c>
      <c r="L30" s="52">
        <f>SUM(L2:L29)</f>
        <v>104052480</v>
      </c>
      <c r="M30" s="18"/>
    </row>
    <row r="31" spans="1:13">
      <c r="H31" s="43">
        <f>H30*2300</f>
        <v>58761780.000000015</v>
      </c>
      <c r="J31" s="53">
        <f>J30*0.25</f>
        <v>32516400</v>
      </c>
    </row>
    <row r="32" spans="1:13">
      <c r="G32" s="63"/>
      <c r="H32" s="64"/>
      <c r="J32" s="53"/>
    </row>
    <row r="33" spans="3:13">
      <c r="G33" s="38"/>
      <c r="J33" s="66">
        <f>J30*2</f>
        <v>260131200</v>
      </c>
      <c r="K33" s="66">
        <f>K30*2</f>
        <v>247124640</v>
      </c>
      <c r="L33" s="66">
        <f>L30*2</f>
        <v>208104960</v>
      </c>
    </row>
    <row r="34" spans="3:13">
      <c r="C34" s="59"/>
      <c r="D34" s="44" t="s">
        <v>15</v>
      </c>
      <c r="E34" s="44" t="s">
        <v>16</v>
      </c>
      <c r="F34" s="44" t="s">
        <v>19</v>
      </c>
      <c r="G34" s="44" t="s">
        <v>16</v>
      </c>
      <c r="H34" s="44" t="s">
        <v>17</v>
      </c>
      <c r="J34" s="46"/>
      <c r="K34" s="1"/>
      <c r="L34" s="1"/>
      <c r="M34" s="1"/>
    </row>
    <row r="35" spans="3:13">
      <c r="C35" s="59" t="s">
        <v>14</v>
      </c>
      <c r="D35" s="59">
        <v>77.040000000000006</v>
      </c>
      <c r="E35" s="58">
        <f>D35*10.764</f>
        <v>829.25855999999999</v>
      </c>
      <c r="F35" s="59">
        <v>10.25</v>
      </c>
      <c r="G35" s="58">
        <f>F35*10.764</f>
        <v>110.33099999999999</v>
      </c>
      <c r="H35" s="48">
        <f>E35+G35</f>
        <v>939.58956000000001</v>
      </c>
      <c r="J35" s="46"/>
      <c r="K35" s="1"/>
      <c r="L35" s="1"/>
      <c r="M35" s="1"/>
    </row>
    <row r="36" spans="3:13">
      <c r="C36" s="59" t="s">
        <v>18</v>
      </c>
      <c r="D36" s="59">
        <v>59.49</v>
      </c>
      <c r="E36" s="58">
        <f t="shared" ref="E36:E38" si="5">D36*10.764</f>
        <v>640.35036000000002</v>
      </c>
      <c r="F36" s="59">
        <v>7.47</v>
      </c>
      <c r="G36" s="58">
        <f>F36*10.764</f>
        <v>80.407079999999993</v>
      </c>
      <c r="H36" s="48">
        <f>E36+G36</f>
        <v>720.75743999999997</v>
      </c>
      <c r="J36" s="57"/>
      <c r="K36" s="1"/>
      <c r="L36" s="1"/>
      <c r="M36" s="1"/>
    </row>
    <row r="37" spans="3:13">
      <c r="C37" s="59"/>
      <c r="D37" s="59"/>
      <c r="E37" s="58"/>
      <c r="F37" s="59"/>
      <c r="G37" s="58"/>
      <c r="H37" s="48"/>
      <c r="J37" s="57"/>
      <c r="K37" s="1"/>
      <c r="L37" s="1"/>
      <c r="M37" s="1"/>
    </row>
    <row r="38" spans="3:13">
      <c r="C38" s="59"/>
      <c r="D38" s="59"/>
      <c r="E38" s="58"/>
      <c r="F38" s="59"/>
      <c r="G38" s="58"/>
      <c r="H38" s="48"/>
      <c r="J38" s="57"/>
      <c r="K38" s="1"/>
      <c r="L38" s="1"/>
      <c r="M38" s="1"/>
    </row>
    <row r="39" spans="3:13">
      <c r="G39" s="24"/>
      <c r="I39" s="1"/>
      <c r="J39" s="55"/>
      <c r="K39" s="55"/>
      <c r="L39" s="55"/>
      <c r="M39" s="57"/>
    </row>
    <row r="40" spans="3:13">
      <c r="E40" s="38"/>
      <c r="G40" s="24"/>
      <c r="I40" s="1"/>
      <c r="J40" s="55"/>
      <c r="K40" s="55"/>
      <c r="L40" s="55"/>
      <c r="M40" s="57"/>
    </row>
    <row r="41" spans="3:13">
      <c r="D41" s="44"/>
      <c r="E41" s="44"/>
      <c r="F41" s="44"/>
      <c r="G41" s="44"/>
      <c r="H41" s="45"/>
      <c r="I41" s="45"/>
      <c r="J41" s="45"/>
      <c r="K41" s="44"/>
      <c r="L41" s="55"/>
      <c r="M41" s="57"/>
    </row>
    <row r="42" spans="3:13">
      <c r="D42" s="59"/>
      <c r="E42" s="58"/>
      <c r="F42" s="59"/>
      <c r="G42" s="58"/>
      <c r="H42" s="46"/>
      <c r="I42" s="47"/>
      <c r="J42" s="48"/>
      <c r="K42" s="48"/>
      <c r="L42" s="55"/>
      <c r="M42" s="57"/>
    </row>
    <row r="43" spans="3:13">
      <c r="D43" s="59"/>
      <c r="E43" s="58"/>
      <c r="F43" s="59"/>
      <c r="G43" s="58"/>
      <c r="H43" s="46"/>
      <c r="I43" s="47"/>
      <c r="J43" s="48"/>
      <c r="K43" s="48"/>
      <c r="L43" s="55"/>
      <c r="M43" s="57"/>
    </row>
    <row r="44" spans="3:13">
      <c r="D44" s="59"/>
      <c r="E44" s="58"/>
      <c r="F44" s="59"/>
      <c r="G44" s="58"/>
      <c r="H44" s="59"/>
      <c r="I44" s="47"/>
      <c r="J44" s="48"/>
      <c r="K44" s="48"/>
      <c r="L44" s="55"/>
      <c r="M44" s="57"/>
    </row>
    <row r="45" spans="3:13">
      <c r="D45" s="59"/>
      <c r="E45" s="58"/>
      <c r="F45" s="59"/>
      <c r="G45" s="58"/>
      <c r="H45" s="46"/>
      <c r="I45" s="47"/>
      <c r="J45" s="48"/>
      <c r="K45" s="48"/>
    </row>
    <row r="46" spans="3:13">
      <c r="D46" s="59"/>
      <c r="G46" s="24"/>
      <c r="H46" s="37"/>
      <c r="J46" s="56"/>
    </row>
    <row r="47" spans="3:13">
      <c r="G47" s="24"/>
      <c r="H47" s="37"/>
      <c r="J47" s="56"/>
    </row>
    <row r="55" spans="7:7">
      <c r="G55" s="38"/>
    </row>
    <row r="56" spans="7:7">
      <c r="G56" s="38"/>
    </row>
  </sheetData>
  <mergeCells count="2">
    <mergeCell ref="A30:D30"/>
    <mergeCell ref="G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F25"/>
  <sheetViews>
    <sheetView topLeftCell="A9" zoomScale="115" zoomScaleNormal="115" workbookViewId="0">
      <selection activeCell="I15" sqref="I15"/>
    </sheetView>
  </sheetViews>
  <sheetFormatPr defaultRowHeight="15"/>
  <cols>
    <col min="6" max="6" width="13.42578125" customWidth="1"/>
  </cols>
  <sheetData>
    <row r="21" spans="4:6">
      <c r="D21">
        <v>14800</v>
      </c>
      <c r="E21">
        <v>1942</v>
      </c>
      <c r="F21">
        <f>D21*E21</f>
        <v>28741600</v>
      </c>
    </row>
    <row r="25" spans="4:6">
      <c r="E2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7" sqref="M7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5" sqref="M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9" sqref="M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AA95"/>
  <sheetViews>
    <sheetView zoomScale="55" zoomScaleNormal="55" workbookViewId="0">
      <selection activeCell="U19" sqref="U19"/>
    </sheetView>
  </sheetViews>
  <sheetFormatPr defaultRowHeight="15"/>
  <sheetData>
    <row r="1" spans="21:27" ht="19.5" customHeight="1"/>
    <row r="2" spans="21:27" ht="17.25" customHeight="1"/>
    <row r="15" spans="21:27" ht="13.5" customHeight="1" thickBot="1"/>
    <row r="16" spans="21:27" ht="15.75" thickBot="1">
      <c r="U16" s="10"/>
      <c r="V16" s="10"/>
      <c r="W16" s="10"/>
      <c r="X16" s="2"/>
      <c r="Y16" s="10"/>
      <c r="Z16" s="33"/>
      <c r="AA16" s="2"/>
    </row>
    <row r="17" spans="21:27" ht="15.75" thickBot="1">
      <c r="U17" s="12"/>
      <c r="V17" s="12"/>
      <c r="W17" s="12"/>
      <c r="X17" s="2"/>
      <c r="Y17" s="12"/>
      <c r="Z17" s="33"/>
      <c r="AA17" s="2"/>
    </row>
    <row r="18" spans="21:27" s="1" customFormat="1"/>
    <row r="19" spans="21:27" s="1" customFormat="1"/>
    <row r="20" spans="21:27" s="1" customFormat="1"/>
    <row r="21" spans="21:27" s="1" customFormat="1"/>
    <row r="22" spans="21:27" s="1" customFormat="1"/>
    <row r="23" spans="21:27" s="1" customFormat="1"/>
    <row r="24" spans="21:27" s="1" customFormat="1"/>
    <row r="25" spans="21:27" s="1" customFormat="1"/>
    <row r="26" spans="21:27" s="1" customFormat="1"/>
    <row r="27" spans="21:27" s="1" customFormat="1"/>
    <row r="28" spans="21:27" s="1" customFormat="1"/>
    <row r="29" spans="21:27" s="1" customFormat="1"/>
    <row r="30" spans="21:27" s="1" customFormat="1"/>
    <row r="31" spans="21:27" s="1" customFormat="1"/>
    <row r="32" spans="21:27" s="1" customFormat="1" ht="15.75" thickBot="1"/>
    <row r="33" spans="16:19" s="1" customFormat="1">
      <c r="P33" s="8"/>
      <c r="Q33" s="8"/>
      <c r="R33" s="8"/>
      <c r="S33" s="9"/>
    </row>
    <row r="34" spans="16:19" s="1" customFormat="1" ht="15.75" thickBot="1">
      <c r="P34" s="4"/>
      <c r="Q34" s="4"/>
      <c r="R34" s="4"/>
      <c r="S34" s="5"/>
    </row>
    <row r="35" spans="16:19" s="1" customFormat="1" ht="15.75" thickBot="1">
      <c r="P35" s="4"/>
      <c r="Q35" s="4"/>
      <c r="R35" s="4"/>
      <c r="S35" s="5"/>
    </row>
    <row r="36" spans="16:19" s="1" customFormat="1"/>
    <row r="37" spans="16:19" s="1" customFormat="1"/>
    <row r="38" spans="16:19" s="1" customFormat="1"/>
    <row r="95" ht="21.75" customHeight="1"/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7" workbookViewId="0">
      <selection activeCell="J18" sqref="J18"/>
    </sheetView>
  </sheetViews>
  <sheetFormatPr defaultRowHeight="15"/>
  <sheetData>
    <row r="1" spans="1:3">
      <c r="A1" s="32"/>
    </row>
    <row r="2" spans="1:3">
      <c r="A2" s="1"/>
      <c r="C2" s="1"/>
    </row>
    <row r="3" spans="1:3">
      <c r="C3" s="1"/>
    </row>
    <row r="9" spans="1:3" s="1" customFormat="1"/>
    <row r="18" s="1" customFormat="1"/>
    <row r="19" s="1" customFormat="1"/>
    <row r="20" s="1" customFormat="1"/>
    <row r="31" s="1" customFormat="1"/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6"/>
  <sheetViews>
    <sheetView topLeftCell="A22" zoomScale="130" zoomScaleNormal="130" workbookViewId="0">
      <selection activeCell="F31" sqref="F31"/>
    </sheetView>
  </sheetViews>
  <sheetFormatPr defaultRowHeight="15"/>
  <cols>
    <col min="5" max="5" width="9.140625" style="1"/>
    <col min="6" max="6" width="17.42578125" style="1" customWidth="1"/>
    <col min="7" max="9" width="9.140625" style="1"/>
    <col min="10" max="10" width="14.28515625" bestFit="1" customWidth="1"/>
    <col min="14" max="15" width="14.28515625" bestFit="1" customWidth="1"/>
  </cols>
  <sheetData>
    <row r="3" spans="2:16">
      <c r="C3" s="1"/>
      <c r="J3" s="1"/>
      <c r="K3" s="1"/>
      <c r="L3" s="1"/>
    </row>
    <row r="4" spans="2:16">
      <c r="B4" s="23"/>
      <c r="C4" s="23"/>
      <c r="D4" s="23"/>
      <c r="E4" s="23"/>
      <c r="F4" s="23"/>
      <c r="G4" s="23"/>
      <c r="H4" s="23"/>
      <c r="I4" s="23"/>
      <c r="J4" s="11"/>
      <c r="K4" s="27"/>
      <c r="L4" s="23"/>
      <c r="M4" s="25"/>
      <c r="N4" s="26"/>
      <c r="O4" s="26">
        <f>M4+N4+J4</f>
        <v>0</v>
      </c>
      <c r="P4" s="3" t="e">
        <f>O4/G4</f>
        <v>#DIV/0!</v>
      </c>
    </row>
    <row r="5" spans="2:16">
      <c r="B5" s="23"/>
      <c r="C5" s="23"/>
      <c r="D5" s="23"/>
      <c r="E5" s="23"/>
      <c r="F5" s="23"/>
      <c r="G5" s="23"/>
      <c r="H5" s="23"/>
      <c r="I5" s="23"/>
      <c r="J5" s="11"/>
      <c r="K5" s="27"/>
      <c r="L5" s="23"/>
      <c r="M5" s="25"/>
      <c r="N5" s="26"/>
      <c r="O5" s="25"/>
    </row>
    <row r="6" spans="2:16">
      <c r="B6" s="23"/>
      <c r="C6" s="23"/>
      <c r="D6" s="23"/>
      <c r="E6" s="23"/>
      <c r="F6" s="23"/>
      <c r="G6" s="23"/>
      <c r="H6" s="23"/>
      <c r="I6" s="23"/>
      <c r="J6" s="11"/>
      <c r="K6" s="27"/>
      <c r="L6" s="27"/>
      <c r="M6" s="25"/>
      <c r="N6" s="25"/>
      <c r="O6" s="25"/>
    </row>
    <row r="7" spans="2:16">
      <c r="B7" s="23"/>
      <c r="C7" s="23"/>
      <c r="D7" s="23"/>
      <c r="E7" s="23"/>
      <c r="F7" s="23"/>
      <c r="G7" s="23"/>
      <c r="H7" s="23"/>
      <c r="I7" s="23"/>
      <c r="J7" s="11"/>
      <c r="K7" s="27"/>
    </row>
    <row r="8" spans="2:16">
      <c r="B8" s="23"/>
      <c r="C8" s="23"/>
      <c r="D8" s="23"/>
      <c r="E8" s="23"/>
      <c r="F8" s="23"/>
      <c r="G8" s="23"/>
      <c r="H8" s="23"/>
      <c r="I8" s="23"/>
      <c r="J8" s="11"/>
      <c r="K8" s="27"/>
      <c r="L8" s="23"/>
    </row>
    <row r="9" spans="2:16">
      <c r="B9" s="23"/>
      <c r="C9" s="23"/>
      <c r="D9" s="23"/>
      <c r="E9" s="23"/>
      <c r="F9" s="23"/>
      <c r="G9" s="23"/>
      <c r="H9" s="23"/>
      <c r="I9" s="23"/>
      <c r="J9" s="11"/>
      <c r="K9" s="27"/>
      <c r="L9" s="27"/>
    </row>
    <row r="10" spans="2:16">
      <c r="B10" s="23"/>
      <c r="D10" s="25"/>
      <c r="E10" s="25"/>
      <c r="F10" s="25"/>
      <c r="G10" s="25"/>
      <c r="H10" s="25"/>
      <c r="I10" s="23"/>
      <c r="J10" s="11"/>
      <c r="K10" s="26"/>
      <c r="L10" s="27"/>
    </row>
    <row r="11" spans="2:16">
      <c r="B11" s="23"/>
      <c r="D11" s="25"/>
      <c r="E11" s="25"/>
      <c r="F11" s="25"/>
      <c r="G11" s="25"/>
      <c r="H11" s="25"/>
      <c r="I11" s="23"/>
      <c r="J11" s="11"/>
      <c r="K11" s="26"/>
      <c r="L11" s="27"/>
    </row>
    <row r="12" spans="2:16">
      <c r="B12" s="23"/>
      <c r="D12" s="25"/>
      <c r="E12" s="25"/>
      <c r="F12" s="25"/>
      <c r="G12" s="25"/>
      <c r="J12" s="11"/>
      <c r="K12" s="26"/>
      <c r="L12" s="27"/>
    </row>
    <row r="13" spans="2:16">
      <c r="B13" s="23"/>
      <c r="D13" s="25"/>
      <c r="E13" s="25"/>
      <c r="F13" s="25"/>
      <c r="G13" s="25"/>
      <c r="H13" s="25"/>
      <c r="I13" s="23"/>
      <c r="J13" s="11"/>
      <c r="K13" s="26"/>
      <c r="L13" s="27"/>
    </row>
    <row r="14" spans="2:16">
      <c r="B14" s="24"/>
      <c r="C14" s="41"/>
      <c r="D14" s="42"/>
      <c r="E14" s="42"/>
      <c r="F14" s="42"/>
      <c r="G14" s="42"/>
      <c r="H14" s="42"/>
      <c r="I14" s="24"/>
      <c r="J14" s="36"/>
      <c r="K14" s="26"/>
      <c r="L14" s="27"/>
    </row>
    <row r="15" spans="2:16">
      <c r="D15" s="25"/>
      <c r="E15" s="25"/>
      <c r="F15" s="25"/>
      <c r="G15" s="25"/>
      <c r="H15" s="25"/>
      <c r="I15" s="23"/>
      <c r="K15" s="26"/>
      <c r="L15" s="27"/>
    </row>
    <row r="16" spans="2:16">
      <c r="D16" s="25"/>
      <c r="E16" s="25"/>
      <c r="F16" s="25"/>
      <c r="G16" s="25"/>
      <c r="H16" s="25"/>
      <c r="I16" s="23"/>
      <c r="K16" s="26"/>
      <c r="L16" s="27"/>
    </row>
    <row r="17" spans="4:12">
      <c r="D17" s="25"/>
      <c r="E17" s="25"/>
      <c r="F17" s="25"/>
      <c r="G17" s="25"/>
      <c r="H17" s="25"/>
      <c r="I17" s="23"/>
      <c r="K17" s="26"/>
      <c r="L17" s="27"/>
    </row>
    <row r="18" spans="4:12">
      <c r="D18" s="25"/>
      <c r="E18" s="25"/>
      <c r="F18" s="25"/>
      <c r="G18" s="25"/>
      <c r="H18" s="25"/>
      <c r="I18" s="23"/>
      <c r="K18" s="26"/>
      <c r="L18" s="27"/>
    </row>
    <row r="19" spans="4:12">
      <c r="D19" s="2"/>
      <c r="I19" s="23"/>
      <c r="L19" s="27"/>
    </row>
    <row r="20" spans="4:12">
      <c r="I20" s="23"/>
    </row>
    <row r="21" spans="4:12">
      <c r="I21" s="23"/>
    </row>
    <row r="22" spans="4:12">
      <c r="I22" s="23"/>
    </row>
    <row r="23" spans="4:12">
      <c r="I23" s="23"/>
    </row>
    <row r="26" spans="4:12">
      <c r="D26">
        <v>1062.5999999999999</v>
      </c>
      <c r="E26" s="1">
        <v>16500</v>
      </c>
      <c r="F26" s="1">
        <f>D26*E26</f>
        <v>17532900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RowHeight="15"/>
  <sheetData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/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/>
  <sheetData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5" sqref="D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Wing_A</vt:lpstr>
      <vt:lpstr>Wing_B</vt:lpstr>
      <vt:lpstr>IGR_1</vt:lpstr>
      <vt:lpstr>Sheet13</vt:lpstr>
      <vt:lpstr>Sheet30</vt:lpstr>
      <vt:lpstr>Sheet14</vt:lpstr>
      <vt:lpstr>Sheet15</vt:lpstr>
      <vt:lpstr>Sheet31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Sheet6</vt:lpstr>
      <vt:lpstr>Sheet7</vt:lpstr>
      <vt:lpstr>Sheet8</vt:lpstr>
      <vt:lpstr>Sheet9</vt:lpstr>
      <vt:lpstr>Sheet10</vt:lpstr>
      <vt:lpstr>Sheet11</vt:lpstr>
      <vt:lpstr>Sheet12</vt:lpstr>
      <vt:lpstr>RERA</vt:lpstr>
      <vt:lpstr>Floor Plan</vt:lpstr>
      <vt:lpstr>IGR</vt:lpstr>
      <vt:lpstr>Sheet1</vt:lpstr>
      <vt:lpstr>Listing1</vt:lpstr>
      <vt:lpstr>Listing2</vt:lpstr>
      <vt:lpstr>Listing3</vt:lpstr>
      <vt:lpstr>Sheet3</vt:lpstr>
      <vt:lpstr>Sheet2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cp:lastPrinted>2013-08-31T05:30:46Z</cp:lastPrinted>
  <dcterms:created xsi:type="dcterms:W3CDTF">2013-08-30T08:57:19Z</dcterms:created>
  <dcterms:modified xsi:type="dcterms:W3CDTF">2024-08-05T11:19:49Z</dcterms:modified>
</cp:coreProperties>
</file>