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umbai Main Branch\Harbour Breeze - Mazgaon\"/>
    </mc:Choice>
  </mc:AlternateContent>
  <xr:revisionPtr revIDLastSave="0" documentId="13_ncr:1_{5E6D6807-C37F-4CE4-B855-AE8B29F65A6D}" xr6:coauthVersionLast="47" xr6:coauthVersionMax="47" xr10:uidLastSave="{00000000-0000-0000-0000-000000000000}"/>
  <bookViews>
    <workbookView xWindow="-120" yWindow="-120" windowWidth="29040" windowHeight="15720" firstSheet="1" activeTab="7" xr2:uid="{00000000-000D-0000-FFFF-FFFF00000000}"/>
  </bookViews>
  <sheets>
    <sheet name="Harbour Breeze" sheetId="57" r:id="rId1"/>
    <sheet name="Harbour Breeze (Sale)" sheetId="82" r:id="rId2"/>
    <sheet name="Harbour Breeze (Rehab)" sheetId="83" r:id="rId3"/>
    <sheet name="Harbour Breeze (MHADA)" sheetId="84" r:id="rId4"/>
    <sheet name="Total" sheetId="79" r:id="rId5"/>
    <sheet name="Rera" sheetId="67" r:id="rId6"/>
    <sheet name="Typical Floor" sheetId="70" r:id="rId7"/>
    <sheet name="IGR" sheetId="80" r:id="rId8"/>
    <sheet name="RR" sheetId="81" r:id="rId9"/>
  </sheets>
  <definedNames>
    <definedName name="_xlnm._FilterDatabase" localSheetId="0" hidden="1">'Harbour Breeze'!$L$1:$L$211</definedName>
    <definedName name="_xlnm._FilterDatabase" localSheetId="3" hidden="1">'Harbour Breeze (MHADA)'!$L$1:$L$147</definedName>
    <definedName name="_xlnm._FilterDatabase" localSheetId="2" hidden="1">'Harbour Breeze (Rehab)'!$D$2:$D$30</definedName>
    <definedName name="_xlnm._FilterDatabase" localSheetId="1" hidden="1">'Harbour Breeze (Sale)'!$D$2:$D$38</definedName>
  </definedNames>
  <calcPr calcId="191029"/>
</workbook>
</file>

<file path=xl/calcChain.xml><?xml version="1.0" encoding="utf-8"?>
<calcChain xmlns="http://schemas.openxmlformats.org/spreadsheetml/2006/main">
  <c r="E72" i="57" l="1"/>
  <c r="F72" i="57"/>
  <c r="K3" i="57"/>
  <c r="K4" i="57"/>
  <c r="K5" i="57"/>
  <c r="K6" i="57"/>
  <c r="K7" i="57"/>
  <c r="K8" i="57"/>
  <c r="K9" i="57"/>
  <c r="K10" i="57"/>
  <c r="K11" i="57"/>
  <c r="K12" i="57"/>
  <c r="K13" i="57"/>
  <c r="K14" i="57"/>
  <c r="K15" i="57"/>
  <c r="K16" i="57"/>
  <c r="K17" i="57"/>
  <c r="K18" i="57"/>
  <c r="K19" i="57"/>
  <c r="K20" i="57"/>
  <c r="K21" i="57"/>
  <c r="K22" i="57"/>
  <c r="K23" i="57"/>
  <c r="K24" i="57"/>
  <c r="K25" i="57"/>
  <c r="K26" i="57"/>
  <c r="K27" i="57"/>
  <c r="K28" i="57"/>
  <c r="K29" i="57"/>
  <c r="K30" i="57"/>
  <c r="K31" i="57"/>
  <c r="K32" i="57"/>
  <c r="K33" i="57"/>
  <c r="K34" i="57"/>
  <c r="K35" i="57"/>
  <c r="K36" i="57"/>
  <c r="K37" i="57"/>
  <c r="K38" i="57"/>
  <c r="K39" i="57"/>
  <c r="K40" i="57"/>
  <c r="K41" i="57"/>
  <c r="K42" i="57"/>
  <c r="K43" i="57"/>
  <c r="K44" i="57"/>
  <c r="K45" i="57"/>
  <c r="K46" i="57"/>
  <c r="K47" i="57"/>
  <c r="K48" i="57"/>
  <c r="K49" i="57"/>
  <c r="K50" i="57"/>
  <c r="K51" i="57"/>
  <c r="K52" i="57"/>
  <c r="K53" i="57"/>
  <c r="K54" i="57"/>
  <c r="K55" i="57"/>
  <c r="K56" i="57"/>
  <c r="K57" i="57"/>
  <c r="K58" i="57"/>
  <c r="K59" i="57"/>
  <c r="K60" i="57"/>
  <c r="K61" i="57"/>
  <c r="K62" i="57"/>
  <c r="K63" i="57"/>
  <c r="K64" i="57"/>
  <c r="K65" i="57"/>
  <c r="K66" i="57"/>
  <c r="K67" i="57"/>
  <c r="K68" i="57"/>
  <c r="K69" i="57"/>
  <c r="K70" i="57"/>
  <c r="K71" i="57"/>
  <c r="G5" i="79"/>
  <c r="H5" i="79"/>
  <c r="E5" i="79"/>
  <c r="F5" i="79"/>
  <c r="J7" i="79" s="1"/>
  <c r="H2" i="79"/>
  <c r="G2" i="79"/>
  <c r="D5" i="79"/>
  <c r="D2" i="79"/>
  <c r="E8" i="84"/>
  <c r="I7" i="84"/>
  <c r="J7" i="84" s="1"/>
  <c r="F7" i="84"/>
  <c r="K7" i="84" s="1"/>
  <c r="I6" i="84"/>
  <c r="J6" i="84" s="1"/>
  <c r="F6" i="84"/>
  <c r="K6" i="84" s="1"/>
  <c r="I5" i="84"/>
  <c r="J5" i="84" s="1"/>
  <c r="F5" i="84"/>
  <c r="K5" i="84" s="1"/>
  <c r="I4" i="84"/>
  <c r="J4" i="84" s="1"/>
  <c r="F4" i="84"/>
  <c r="K4" i="84" s="1"/>
  <c r="I3" i="84"/>
  <c r="J3" i="84" s="1"/>
  <c r="F3" i="84"/>
  <c r="K3" i="84" s="1"/>
  <c r="I2" i="84"/>
  <c r="J2" i="84" s="1"/>
  <c r="G2" i="84"/>
  <c r="G3" i="84" s="1"/>
  <c r="G4" i="84" s="1"/>
  <c r="G5" i="84" s="1"/>
  <c r="F2" i="84"/>
  <c r="K2" i="84" s="1"/>
  <c r="E30" i="83"/>
  <c r="I29" i="83"/>
  <c r="J29" i="83" s="1"/>
  <c r="F29" i="83"/>
  <c r="K29" i="83" s="1"/>
  <c r="I28" i="83"/>
  <c r="J28" i="83" s="1"/>
  <c r="F28" i="83"/>
  <c r="K28" i="83" s="1"/>
  <c r="I27" i="83"/>
  <c r="J27" i="83" s="1"/>
  <c r="F27" i="83"/>
  <c r="K27" i="83" s="1"/>
  <c r="I26" i="83"/>
  <c r="J26" i="83" s="1"/>
  <c r="F26" i="83"/>
  <c r="K26" i="83" s="1"/>
  <c r="I25" i="83"/>
  <c r="J25" i="83" s="1"/>
  <c r="F25" i="83"/>
  <c r="K25" i="83" s="1"/>
  <c r="I24" i="83"/>
  <c r="J24" i="83" s="1"/>
  <c r="F24" i="83"/>
  <c r="K24" i="83" s="1"/>
  <c r="I23" i="83"/>
  <c r="J23" i="83" s="1"/>
  <c r="F23" i="83"/>
  <c r="K23" i="83" s="1"/>
  <c r="I22" i="83"/>
  <c r="J22" i="83" s="1"/>
  <c r="F22" i="83"/>
  <c r="K22" i="83" s="1"/>
  <c r="I21" i="83"/>
  <c r="J21" i="83" s="1"/>
  <c r="F21" i="83"/>
  <c r="K21" i="83" s="1"/>
  <c r="I20" i="83"/>
  <c r="J20" i="83" s="1"/>
  <c r="F20" i="83"/>
  <c r="K20" i="83" s="1"/>
  <c r="I19" i="83"/>
  <c r="J19" i="83" s="1"/>
  <c r="F19" i="83"/>
  <c r="K19" i="83" s="1"/>
  <c r="I18" i="83"/>
  <c r="J18" i="83" s="1"/>
  <c r="F18" i="83"/>
  <c r="K18" i="83" s="1"/>
  <c r="I17" i="83"/>
  <c r="J17" i="83" s="1"/>
  <c r="F17" i="83"/>
  <c r="K17" i="83" s="1"/>
  <c r="I16" i="83"/>
  <c r="J16" i="83" s="1"/>
  <c r="F16" i="83"/>
  <c r="K16" i="83" s="1"/>
  <c r="I15" i="83"/>
  <c r="J15" i="83" s="1"/>
  <c r="F15" i="83"/>
  <c r="K15" i="83" s="1"/>
  <c r="I14" i="83"/>
  <c r="J14" i="83" s="1"/>
  <c r="F14" i="83"/>
  <c r="K14" i="83" s="1"/>
  <c r="I13" i="83"/>
  <c r="J13" i="83" s="1"/>
  <c r="F13" i="83"/>
  <c r="K13" i="83" s="1"/>
  <c r="I12" i="83"/>
  <c r="J12" i="83" s="1"/>
  <c r="F12" i="83"/>
  <c r="K12" i="83" s="1"/>
  <c r="I11" i="83"/>
  <c r="J11" i="83" s="1"/>
  <c r="F11" i="83"/>
  <c r="K11" i="83" s="1"/>
  <c r="I10" i="83"/>
  <c r="J10" i="83" s="1"/>
  <c r="F10" i="83"/>
  <c r="K10" i="83" s="1"/>
  <c r="I9" i="83"/>
  <c r="J9" i="83" s="1"/>
  <c r="F9" i="83"/>
  <c r="K9" i="83" s="1"/>
  <c r="I8" i="83"/>
  <c r="J8" i="83" s="1"/>
  <c r="F8" i="83"/>
  <c r="K8" i="83" s="1"/>
  <c r="I7" i="83"/>
  <c r="J7" i="83" s="1"/>
  <c r="F7" i="83"/>
  <c r="K7" i="83" s="1"/>
  <c r="I6" i="83"/>
  <c r="J6" i="83" s="1"/>
  <c r="F6" i="83"/>
  <c r="K6" i="83" s="1"/>
  <c r="I5" i="83"/>
  <c r="J5" i="83" s="1"/>
  <c r="F5" i="83"/>
  <c r="K5" i="83" s="1"/>
  <c r="I4" i="83"/>
  <c r="J4" i="83" s="1"/>
  <c r="F4" i="83"/>
  <c r="K4" i="83" s="1"/>
  <c r="I3" i="83"/>
  <c r="J3" i="83" s="1"/>
  <c r="F3" i="83"/>
  <c r="G3" i="83"/>
  <c r="G4" i="83" s="1"/>
  <c r="G5" i="83" s="1"/>
  <c r="I2" i="83"/>
  <c r="J2" i="83" s="1"/>
  <c r="F2" i="83"/>
  <c r="K2" i="83" s="1"/>
  <c r="E38" i="82"/>
  <c r="F37" i="82"/>
  <c r="K37" i="82" s="1"/>
  <c r="F36" i="82"/>
  <c r="K36" i="82" s="1"/>
  <c r="F35" i="82"/>
  <c r="K35" i="82" s="1"/>
  <c r="F34" i="82"/>
  <c r="K34" i="82" s="1"/>
  <c r="F33" i="82"/>
  <c r="K33" i="82" s="1"/>
  <c r="F32" i="82"/>
  <c r="K32" i="82" s="1"/>
  <c r="F31" i="82"/>
  <c r="K31" i="82" s="1"/>
  <c r="F30" i="82"/>
  <c r="K30" i="82" s="1"/>
  <c r="F29" i="82"/>
  <c r="K29" i="82" s="1"/>
  <c r="F28" i="82"/>
  <c r="K28" i="82" s="1"/>
  <c r="F27" i="82"/>
  <c r="K27" i="82" s="1"/>
  <c r="F26" i="82"/>
  <c r="K26" i="82" s="1"/>
  <c r="F25" i="82"/>
  <c r="K25" i="82" s="1"/>
  <c r="F24" i="82"/>
  <c r="K24" i="82" s="1"/>
  <c r="F23" i="82"/>
  <c r="K23" i="82" s="1"/>
  <c r="F22" i="82"/>
  <c r="K22" i="82" s="1"/>
  <c r="F21" i="82"/>
  <c r="K21" i="82" s="1"/>
  <c r="F20" i="82"/>
  <c r="K20" i="82" s="1"/>
  <c r="F19" i="82"/>
  <c r="K19" i="82" s="1"/>
  <c r="F18" i="82"/>
  <c r="K18" i="82" s="1"/>
  <c r="F17" i="82"/>
  <c r="K17" i="82" s="1"/>
  <c r="F16" i="82"/>
  <c r="K16" i="82" s="1"/>
  <c r="F15" i="82"/>
  <c r="K15" i="82" s="1"/>
  <c r="F14" i="82"/>
  <c r="K14" i="82" s="1"/>
  <c r="F13" i="82"/>
  <c r="K13" i="82" s="1"/>
  <c r="F12" i="82"/>
  <c r="K12" i="82" s="1"/>
  <c r="F11" i="82"/>
  <c r="K11" i="82" s="1"/>
  <c r="F10" i="82"/>
  <c r="K10" i="82" s="1"/>
  <c r="F9" i="82"/>
  <c r="K9" i="82" s="1"/>
  <c r="F8" i="82"/>
  <c r="K8" i="82" s="1"/>
  <c r="F7" i="82"/>
  <c r="K7" i="82" s="1"/>
  <c r="F6" i="82"/>
  <c r="K6" i="82" s="1"/>
  <c r="F5" i="82"/>
  <c r="K5" i="82" s="1"/>
  <c r="F4" i="82"/>
  <c r="K4" i="82" s="1"/>
  <c r="F3" i="82"/>
  <c r="K3" i="82" s="1"/>
  <c r="F2" i="82"/>
  <c r="K2" i="82" s="1"/>
  <c r="I3" i="57"/>
  <c r="I4" i="57"/>
  <c r="I5" i="57"/>
  <c r="I6" i="57"/>
  <c r="I7" i="57"/>
  <c r="I8" i="57"/>
  <c r="I9" i="57"/>
  <c r="I11" i="57"/>
  <c r="I12" i="57"/>
  <c r="I13" i="57"/>
  <c r="I14" i="57"/>
  <c r="I15" i="57"/>
  <c r="I17" i="57"/>
  <c r="I18" i="57"/>
  <c r="I23" i="57"/>
  <c r="I25" i="57"/>
  <c r="I26" i="57"/>
  <c r="I30" i="57"/>
  <c r="I31" i="57"/>
  <c r="I35" i="57"/>
  <c r="I36" i="57"/>
  <c r="I40" i="57"/>
  <c r="I41" i="57"/>
  <c r="I45" i="57"/>
  <c r="I46" i="57"/>
  <c r="I50" i="57"/>
  <c r="I51" i="57"/>
  <c r="I59" i="57"/>
  <c r="I60" i="57"/>
  <c r="I64" i="57"/>
  <c r="I65" i="57"/>
  <c r="I69" i="57"/>
  <c r="I70" i="57"/>
  <c r="I2" i="57"/>
  <c r="F30" i="83" l="1"/>
  <c r="G6" i="84"/>
  <c r="G7" i="84" s="1"/>
  <c r="K8" i="84"/>
  <c r="F8" i="84"/>
  <c r="G6" i="83"/>
  <c r="G7" i="83" s="1"/>
  <c r="G8" i="83" s="1"/>
  <c r="K3" i="83"/>
  <c r="K30" i="83" s="1"/>
  <c r="H2" i="82"/>
  <c r="F38" i="82"/>
  <c r="K38" i="82"/>
  <c r="J14" i="80"/>
  <c r="J15" i="80"/>
  <c r="G14" i="80"/>
  <c r="G15" i="80"/>
  <c r="G16" i="80"/>
  <c r="G17" i="80"/>
  <c r="E14" i="80"/>
  <c r="G13" i="80"/>
  <c r="K13" i="80"/>
  <c r="K14" i="80"/>
  <c r="K15" i="80"/>
  <c r="K12" i="80"/>
  <c r="E12" i="80"/>
  <c r="K7" i="80"/>
  <c r="J4" i="80"/>
  <c r="K4" i="80" s="1"/>
  <c r="J5" i="80"/>
  <c r="K5" i="80" s="1"/>
  <c r="J6" i="80"/>
  <c r="K6" i="80" s="1"/>
  <c r="J7" i="80"/>
  <c r="J8" i="80"/>
  <c r="K8" i="80" s="1"/>
  <c r="J10" i="80"/>
  <c r="K10" i="80" s="1"/>
  <c r="J11" i="80"/>
  <c r="K11" i="80" s="1"/>
  <c r="J12" i="80"/>
  <c r="J13" i="80"/>
  <c r="G4" i="80"/>
  <c r="G5" i="80"/>
  <c r="G6" i="80"/>
  <c r="G7" i="80"/>
  <c r="G8" i="80"/>
  <c r="G10" i="80"/>
  <c r="G11" i="80"/>
  <c r="G12" i="80"/>
  <c r="G9" i="83" l="1"/>
  <c r="G10" i="83" s="1"/>
  <c r="I2" i="82"/>
  <c r="H3" i="82"/>
  <c r="I3" i="82" s="1"/>
  <c r="J3" i="82" s="1"/>
  <c r="G3" i="57"/>
  <c r="G4" i="57" s="1"/>
  <c r="G5" i="57" s="1"/>
  <c r="G6" i="57" s="1"/>
  <c r="G7" i="57" s="1"/>
  <c r="G8" i="57" s="1"/>
  <c r="G9" i="57" s="1"/>
  <c r="G10" i="57" s="1"/>
  <c r="G11" i="57" s="1"/>
  <c r="G12" i="57" s="1"/>
  <c r="G13" i="57" s="1"/>
  <c r="G14" i="57" s="1"/>
  <c r="G15" i="57" s="1"/>
  <c r="G16" i="57" s="1"/>
  <c r="G17" i="57" s="1"/>
  <c r="G18" i="57" s="1"/>
  <c r="G19" i="57" s="1"/>
  <c r="G20" i="57" s="1"/>
  <c r="G21" i="57" s="1"/>
  <c r="G22" i="57" s="1"/>
  <c r="G23" i="57" s="1"/>
  <c r="G24" i="57" s="1"/>
  <c r="G25" i="57" s="1"/>
  <c r="G26" i="57" s="1"/>
  <c r="G27" i="57" s="1"/>
  <c r="G28" i="57" s="1"/>
  <c r="G29" i="57" s="1"/>
  <c r="G30" i="57" s="1"/>
  <c r="G31" i="57" s="1"/>
  <c r="G32" i="57" s="1"/>
  <c r="G33" i="57" s="1"/>
  <c r="G34" i="57" s="1"/>
  <c r="G35" i="57" s="1"/>
  <c r="G36" i="57" s="1"/>
  <c r="G37" i="57" s="1"/>
  <c r="G38" i="57" s="1"/>
  <c r="G39" i="57" s="1"/>
  <c r="G40" i="57" s="1"/>
  <c r="G41" i="57" s="1"/>
  <c r="G42" i="57" s="1"/>
  <c r="G43" i="57" s="1"/>
  <c r="G44" i="57" s="1"/>
  <c r="G45" i="57" s="1"/>
  <c r="G46" i="57" s="1"/>
  <c r="G47" i="57" s="1"/>
  <c r="G48" i="57" s="1"/>
  <c r="G49" i="57" s="1"/>
  <c r="G50" i="57" s="1"/>
  <c r="G51" i="57" s="1"/>
  <c r="G52" i="57" s="1"/>
  <c r="G53" i="57" s="1"/>
  <c r="G54" i="57" s="1"/>
  <c r="G55" i="57" s="1"/>
  <c r="G56" i="57" s="1"/>
  <c r="G57" i="57" s="1"/>
  <c r="G58" i="57" s="1"/>
  <c r="G59" i="57" s="1"/>
  <c r="G60" i="57" s="1"/>
  <c r="G61" i="57" s="1"/>
  <c r="G62" i="57" s="1"/>
  <c r="G63" i="57" s="1"/>
  <c r="G64" i="57" s="1"/>
  <c r="G65" i="57" s="1"/>
  <c r="G66" i="57" s="1"/>
  <c r="G67" i="57" s="1"/>
  <c r="G68" i="57" s="1"/>
  <c r="G69" i="57" s="1"/>
  <c r="G70" i="57" s="1"/>
  <c r="G71" i="57" s="1"/>
  <c r="H71" i="57" s="1"/>
  <c r="H4" i="82" l="1"/>
  <c r="I4" i="82" s="1"/>
  <c r="J4" i="82" s="1"/>
  <c r="J2" i="82"/>
  <c r="I71" i="57"/>
  <c r="J71" i="57" s="1"/>
  <c r="J70" i="57"/>
  <c r="H67" i="57"/>
  <c r="H63" i="57"/>
  <c r="J59" i="57"/>
  <c r="H55" i="57"/>
  <c r="J51" i="57"/>
  <c r="H47" i="57"/>
  <c r="H43" i="57"/>
  <c r="H39" i="57"/>
  <c r="J35" i="57"/>
  <c r="J31" i="57"/>
  <c r="H27" i="57"/>
  <c r="J23" i="57"/>
  <c r="H19" i="57"/>
  <c r="J15" i="57"/>
  <c r="J11" i="57"/>
  <c r="J7" i="57"/>
  <c r="J3" i="57"/>
  <c r="H68" i="57"/>
  <c r="J64" i="57"/>
  <c r="J60" i="57"/>
  <c r="H56" i="57"/>
  <c r="H52" i="57"/>
  <c r="H48" i="57"/>
  <c r="H44" i="57"/>
  <c r="J40" i="57"/>
  <c r="J36" i="57"/>
  <c r="H32" i="57"/>
  <c r="H28" i="57"/>
  <c r="H24" i="57"/>
  <c r="H20" i="57"/>
  <c r="H16" i="57"/>
  <c r="J12" i="57"/>
  <c r="J8" i="57"/>
  <c r="J4" i="57"/>
  <c r="J69" i="57"/>
  <c r="J65" i="57"/>
  <c r="H61" i="57"/>
  <c r="H57" i="57"/>
  <c r="H53" i="57"/>
  <c r="H49" i="57"/>
  <c r="J45" i="57"/>
  <c r="J41" i="57"/>
  <c r="H37" i="57"/>
  <c r="H33" i="57"/>
  <c r="H29" i="57"/>
  <c r="J25" i="57"/>
  <c r="H21" i="57"/>
  <c r="J17" i="57"/>
  <c r="J13" i="57"/>
  <c r="J9" i="57"/>
  <c r="J5" i="57"/>
  <c r="H66" i="57"/>
  <c r="H62" i="57"/>
  <c r="H58" i="57"/>
  <c r="H54" i="57"/>
  <c r="J50" i="57"/>
  <c r="J46" i="57"/>
  <c r="H42" i="57"/>
  <c r="H38" i="57"/>
  <c r="H34" i="57"/>
  <c r="J30" i="57"/>
  <c r="J26" i="57"/>
  <c r="H22" i="57"/>
  <c r="J18" i="57"/>
  <c r="J14" i="57"/>
  <c r="H10" i="57"/>
  <c r="J6" i="57"/>
  <c r="H5" i="82" l="1"/>
  <c r="I5" i="82" s="1"/>
  <c r="I62" i="57"/>
  <c r="J62" i="57" s="1"/>
  <c r="I61" i="57"/>
  <c r="J61" i="57" s="1"/>
  <c r="I56" i="57"/>
  <c r="J56" i="57" s="1"/>
  <c r="I67" i="57"/>
  <c r="J67" i="57" s="1"/>
  <c r="I66" i="57"/>
  <c r="J66" i="57" s="1"/>
  <c r="I33" i="57"/>
  <c r="J33" i="57" s="1"/>
  <c r="I28" i="57"/>
  <c r="J28" i="57" s="1"/>
  <c r="I55" i="57"/>
  <c r="J55" i="57" s="1"/>
  <c r="I37" i="57"/>
  <c r="J37" i="57" s="1"/>
  <c r="I16" i="57"/>
  <c r="J16" i="57" s="1"/>
  <c r="I32" i="57"/>
  <c r="J32" i="57" s="1"/>
  <c r="I48" i="57"/>
  <c r="J48" i="57" s="1"/>
  <c r="I27" i="57"/>
  <c r="J27" i="57" s="1"/>
  <c r="I43" i="57"/>
  <c r="J43" i="57" s="1"/>
  <c r="I29" i="57"/>
  <c r="J29" i="57" s="1"/>
  <c r="I24" i="57"/>
  <c r="J24" i="57" s="1"/>
  <c r="I19" i="57"/>
  <c r="J19" i="57" s="1"/>
  <c r="I34" i="57"/>
  <c r="J34" i="57" s="1"/>
  <c r="I49" i="57"/>
  <c r="J49" i="57" s="1"/>
  <c r="I44" i="57"/>
  <c r="J44" i="57" s="1"/>
  <c r="I39" i="57"/>
  <c r="J39" i="57" s="1"/>
  <c r="I22" i="57"/>
  <c r="J22" i="57" s="1"/>
  <c r="I38" i="57"/>
  <c r="J38" i="57" s="1"/>
  <c r="I54" i="57"/>
  <c r="J54" i="57" s="1"/>
  <c r="I21" i="57"/>
  <c r="J21" i="57" s="1"/>
  <c r="I53" i="57"/>
  <c r="J53" i="57" s="1"/>
  <c r="I10" i="57"/>
  <c r="J10" i="57" s="1"/>
  <c r="I42" i="57"/>
  <c r="J42" i="57" s="1"/>
  <c r="I58" i="57"/>
  <c r="J58" i="57" s="1"/>
  <c r="I57" i="57"/>
  <c r="J57" i="57" s="1"/>
  <c r="I20" i="57"/>
  <c r="J20" i="57" s="1"/>
  <c r="I52" i="57"/>
  <c r="J52" i="57" s="1"/>
  <c r="I68" i="57"/>
  <c r="J68" i="57" s="1"/>
  <c r="I47" i="57"/>
  <c r="J47" i="57" s="1"/>
  <c r="I63" i="57"/>
  <c r="J63" i="57" s="1"/>
  <c r="H72" i="57"/>
  <c r="H6" i="82" l="1"/>
  <c r="I6" i="82" s="1"/>
  <c r="J6" i="82" s="1"/>
  <c r="J5" i="82"/>
  <c r="F3" i="57"/>
  <c r="F4" i="57"/>
  <c r="F5" i="57"/>
  <c r="F6" i="57"/>
  <c r="F7" i="57"/>
  <c r="F8" i="57"/>
  <c r="F9" i="57"/>
  <c r="F10" i="57"/>
  <c r="F11" i="57"/>
  <c r="F12" i="57"/>
  <c r="F13" i="57"/>
  <c r="F14" i="57"/>
  <c r="F15" i="57"/>
  <c r="F16" i="57"/>
  <c r="F17" i="57"/>
  <c r="F18" i="57"/>
  <c r="F19" i="57"/>
  <c r="F20" i="57"/>
  <c r="F21" i="57"/>
  <c r="F22" i="57"/>
  <c r="F23" i="57"/>
  <c r="F24" i="57"/>
  <c r="F25" i="57"/>
  <c r="F26" i="57"/>
  <c r="F27" i="57"/>
  <c r="F28" i="57"/>
  <c r="F29" i="57"/>
  <c r="F30" i="57"/>
  <c r="F31" i="57"/>
  <c r="F32" i="57"/>
  <c r="F33" i="57"/>
  <c r="F34" i="57"/>
  <c r="F35" i="57"/>
  <c r="F36" i="57"/>
  <c r="F37" i="57"/>
  <c r="F38" i="57"/>
  <c r="F39" i="57"/>
  <c r="F40" i="57"/>
  <c r="F41" i="57"/>
  <c r="F42" i="57"/>
  <c r="F43" i="57"/>
  <c r="F44" i="57"/>
  <c r="F45" i="57"/>
  <c r="F46" i="57"/>
  <c r="F47" i="57"/>
  <c r="F48" i="57"/>
  <c r="F49" i="57"/>
  <c r="F50" i="57"/>
  <c r="F51" i="57"/>
  <c r="F52" i="57"/>
  <c r="F53" i="57"/>
  <c r="F54" i="57"/>
  <c r="F55" i="57"/>
  <c r="F56" i="57"/>
  <c r="F57" i="57"/>
  <c r="F58" i="57"/>
  <c r="F59" i="57"/>
  <c r="F60" i="57"/>
  <c r="F61" i="57"/>
  <c r="F62" i="57"/>
  <c r="F63" i="57"/>
  <c r="F64" i="57"/>
  <c r="F65" i="57"/>
  <c r="F66" i="57"/>
  <c r="F67" i="57"/>
  <c r="F68" i="57"/>
  <c r="F69" i="57"/>
  <c r="F70" i="57"/>
  <c r="F71" i="57"/>
  <c r="F2" i="57"/>
  <c r="K2" i="57" s="1"/>
  <c r="E62" i="70"/>
  <c r="E59" i="70"/>
  <c r="E58" i="70"/>
  <c r="E57" i="70"/>
  <c r="E56" i="70"/>
  <c r="E55" i="70"/>
  <c r="E52" i="70"/>
  <c r="E51" i="70"/>
  <c r="E50" i="70"/>
  <c r="E49" i="70"/>
  <c r="E48" i="70"/>
  <c r="E45" i="70"/>
  <c r="E44" i="70"/>
  <c r="E43" i="70"/>
  <c r="E42" i="70"/>
  <c r="E41" i="70"/>
  <c r="E38" i="70"/>
  <c r="E37" i="70"/>
  <c r="E36" i="70"/>
  <c r="E35" i="70"/>
  <c r="E34" i="70"/>
  <c r="E31" i="70"/>
  <c r="E30" i="70"/>
  <c r="E29" i="70"/>
  <c r="E26" i="70"/>
  <c r="E25" i="70"/>
  <c r="E24" i="70"/>
  <c r="E23" i="70"/>
  <c r="E20" i="70"/>
  <c r="E19" i="70"/>
  <c r="E18" i="70"/>
  <c r="E17" i="70"/>
  <c r="E16" i="70"/>
  <c r="E13" i="70"/>
  <c r="E12" i="70"/>
  <c r="E11" i="70"/>
  <c r="E10" i="70"/>
  <c r="E9" i="70"/>
  <c r="E5" i="70"/>
  <c r="E6" i="70"/>
  <c r="E4" i="70"/>
  <c r="G11" i="83" l="1"/>
  <c r="H7" i="82"/>
  <c r="K72" i="57"/>
  <c r="X19" i="67"/>
  <c r="X4" i="67"/>
  <c r="X5" i="67"/>
  <c r="X6" i="67"/>
  <c r="X7" i="67"/>
  <c r="X8" i="67"/>
  <c r="X9" i="67"/>
  <c r="X10" i="67"/>
  <c r="X11" i="67"/>
  <c r="X12" i="67"/>
  <c r="X13" i="67"/>
  <c r="X14" i="67"/>
  <c r="X15" i="67"/>
  <c r="X16" i="67"/>
  <c r="X17" i="67"/>
  <c r="X18" i="67"/>
  <c r="X3" i="67"/>
  <c r="W19" i="67"/>
  <c r="V4" i="67"/>
  <c r="V5" i="67"/>
  <c r="V6" i="67"/>
  <c r="V7" i="67"/>
  <c r="V8" i="67"/>
  <c r="V9" i="67"/>
  <c r="V10" i="67"/>
  <c r="V11" i="67"/>
  <c r="V12" i="67"/>
  <c r="V13" i="67"/>
  <c r="V14" i="67"/>
  <c r="V15" i="67"/>
  <c r="V16" i="67"/>
  <c r="V17" i="67"/>
  <c r="V18" i="67"/>
  <c r="V3" i="67"/>
  <c r="Z3" i="67" s="1"/>
  <c r="G12" i="83" l="1"/>
  <c r="G13" i="83" s="1"/>
  <c r="H8" i="82"/>
  <c r="I8" i="82" s="1"/>
  <c r="J8" i="82" s="1"/>
  <c r="I7" i="82"/>
  <c r="J3" i="80"/>
  <c r="K3" i="80" s="1"/>
  <c r="G3" i="80"/>
  <c r="J7" i="82" l="1"/>
  <c r="H9" i="82"/>
  <c r="I9" i="82" s="1"/>
  <c r="J9" i="82" s="1"/>
  <c r="G21" i="80"/>
  <c r="H10" i="82" l="1"/>
  <c r="I10" i="82" s="1"/>
  <c r="J10" i="82" s="1"/>
  <c r="K21" i="80"/>
  <c r="G14" i="83" l="1"/>
  <c r="G15" i="83" s="1"/>
  <c r="H11" i="82"/>
  <c r="I11" i="82" s="1"/>
  <c r="J11" i="82" s="1"/>
  <c r="J2" i="57"/>
  <c r="I72" i="57"/>
  <c r="H12" i="82" l="1"/>
  <c r="I12" i="82" s="1"/>
  <c r="J12" i="82" s="1"/>
  <c r="H13" i="82" l="1"/>
  <c r="I13" i="82" s="1"/>
  <c r="J13" i="82" s="1"/>
  <c r="G16" i="83" l="1"/>
  <c r="G17" i="83" s="1"/>
  <c r="H14" i="82"/>
  <c r="I14" i="82" s="1"/>
  <c r="J14" i="82" s="1"/>
  <c r="H15" i="82" l="1"/>
  <c r="I15" i="82" s="1"/>
  <c r="J15" i="82" s="1"/>
  <c r="H16" i="82" l="1"/>
  <c r="I16" i="82" s="1"/>
  <c r="J16" i="82" s="1"/>
  <c r="G18" i="83" l="1"/>
  <c r="G19" i="83" s="1"/>
  <c r="H17" i="82"/>
  <c r="I17" i="82" s="1"/>
  <c r="J17" i="82" s="1"/>
  <c r="H18" i="82" l="1"/>
  <c r="I18" i="82" s="1"/>
  <c r="J18" i="82" s="1"/>
  <c r="H19" i="82" l="1"/>
  <c r="I19" i="82" s="1"/>
  <c r="J19" i="82" s="1"/>
  <c r="G20" i="83" l="1"/>
  <c r="G21" i="83" s="1"/>
  <c r="H20" i="82"/>
  <c r="I20" i="82" s="1"/>
  <c r="J20" i="82" s="1"/>
  <c r="H21" i="82" l="1"/>
  <c r="I21" i="82" s="1"/>
  <c r="J21" i="82" s="1"/>
  <c r="H22" i="82" l="1"/>
  <c r="I22" i="82" s="1"/>
  <c r="J22" i="82" s="1"/>
  <c r="G22" i="83" l="1"/>
  <c r="G23" i="83" s="1"/>
  <c r="H23" i="82"/>
  <c r="I23" i="82" s="1"/>
  <c r="J23" i="82" s="1"/>
  <c r="H24" i="82" l="1"/>
  <c r="I24" i="82" s="1"/>
  <c r="J24" i="82" s="1"/>
  <c r="H25" i="82" l="1"/>
  <c r="I25" i="82" s="1"/>
  <c r="J25" i="82" s="1"/>
  <c r="H26" i="82" l="1"/>
  <c r="I26" i="82" s="1"/>
  <c r="J26" i="82" s="1"/>
  <c r="H27" i="82" l="1"/>
  <c r="I27" i="82" s="1"/>
  <c r="J27" i="82" s="1"/>
  <c r="H28" i="82" l="1"/>
  <c r="I28" i="82" s="1"/>
  <c r="J28" i="82" s="1"/>
  <c r="H29" i="82" l="1"/>
  <c r="I29" i="82" s="1"/>
  <c r="J29" i="82" s="1"/>
  <c r="G24" i="83" l="1"/>
  <c r="G25" i="83" s="1"/>
  <c r="H30" i="82"/>
  <c r="I30" i="82" s="1"/>
  <c r="J30" i="82" s="1"/>
  <c r="H31" i="82" l="1"/>
  <c r="I31" i="82" s="1"/>
  <c r="J31" i="82" s="1"/>
  <c r="H32" i="82" l="1"/>
  <c r="I32" i="82" s="1"/>
  <c r="J32" i="82" s="1"/>
  <c r="G26" i="83" l="1"/>
  <c r="G27" i="83" s="1"/>
  <c r="H33" i="82"/>
  <c r="I33" i="82" s="1"/>
  <c r="J33" i="82" s="1"/>
  <c r="H34" i="82" l="1"/>
  <c r="I34" i="82" s="1"/>
  <c r="J34" i="82" s="1"/>
  <c r="H35" i="82" l="1"/>
  <c r="I35" i="82" s="1"/>
  <c r="J35" i="82" s="1"/>
  <c r="G28" i="83" l="1"/>
  <c r="G29" i="83" s="1"/>
  <c r="H36" i="82"/>
  <c r="I36" i="82" s="1"/>
  <c r="J36" i="82" s="1"/>
  <c r="H37" i="82"/>
  <c r="H8" i="84" l="1"/>
  <c r="H30" i="83"/>
  <c r="I37" i="82"/>
  <c r="H38" i="82"/>
  <c r="I8" i="84" l="1"/>
  <c r="I30" i="83"/>
  <c r="J37" i="82"/>
  <c r="I38" i="82"/>
</calcChain>
</file>

<file path=xl/sharedStrings.xml><?xml version="1.0" encoding="utf-8"?>
<sst xmlns="http://schemas.openxmlformats.org/spreadsheetml/2006/main" count="475" uniqueCount="62">
  <si>
    <t>Flat No.</t>
  </si>
  <si>
    <t>Sr. No.</t>
  </si>
  <si>
    <t>Comp.</t>
  </si>
  <si>
    <t>Floor No.</t>
  </si>
  <si>
    <t xml:space="preserve">Built up Area in 
Sq. ft. 
</t>
  </si>
  <si>
    <t>Sr.</t>
  </si>
  <si>
    <t>Total Flats</t>
  </si>
  <si>
    <t>CA</t>
  </si>
  <si>
    <t>BUA</t>
  </si>
  <si>
    <t>Value</t>
  </si>
  <si>
    <t xml:space="preserve">RV </t>
  </si>
  <si>
    <t>Wing</t>
  </si>
  <si>
    <t>Rate</t>
  </si>
  <si>
    <t>Sr.No.</t>
  </si>
  <si>
    <t>Flat No</t>
  </si>
  <si>
    <t>Amount</t>
  </si>
  <si>
    <t>Stamp Duty</t>
  </si>
  <si>
    <t>Registration Fee</t>
  </si>
  <si>
    <t>Total Amount</t>
  </si>
  <si>
    <t>Final Rate</t>
  </si>
  <si>
    <t>Average</t>
  </si>
  <si>
    <t>3 BHK</t>
  </si>
  <si>
    <t>4 BHK</t>
  </si>
  <si>
    <t xml:space="preserve">Rate per 
Sq. ft. on Carpet  area 
in ₹
</t>
  </si>
  <si>
    <t xml:space="preserve">Realizable Value /                   Fair Market Value                        as on date in ₹
</t>
  </si>
  <si>
    <t xml:space="preserve">Final Realizable Value after completion of flat                           (Including Car parking, GST &amp; Other Charges) in ₹
</t>
  </si>
  <si>
    <t>Expected Rent per month (After Completion)               in ₹</t>
  </si>
  <si>
    <t>Cost of Construction                                 in ₹</t>
  </si>
  <si>
    <t>4BHK</t>
  </si>
  <si>
    <t>3BHK</t>
  </si>
  <si>
    <t>1BHK</t>
  </si>
  <si>
    <t>2BHK</t>
  </si>
  <si>
    <t>2nd Flr</t>
  </si>
  <si>
    <t>Tot - 3</t>
  </si>
  <si>
    <t>2 BHK</t>
  </si>
  <si>
    <t>Rehab</t>
  </si>
  <si>
    <t>1 BHK</t>
  </si>
  <si>
    <t>MHADA</t>
  </si>
  <si>
    <t>3rd Flr</t>
  </si>
  <si>
    <t>Tot - 5</t>
  </si>
  <si>
    <t>4th Flr</t>
  </si>
  <si>
    <t>Sale</t>
  </si>
  <si>
    <t>5th Flr</t>
  </si>
  <si>
    <t>6th Flr</t>
  </si>
  <si>
    <t>Tot - 4</t>
  </si>
  <si>
    <t>7th Flr</t>
  </si>
  <si>
    <t>8 - 12th Flr</t>
  </si>
  <si>
    <t>13th Flr</t>
  </si>
  <si>
    <t>Ref</t>
  </si>
  <si>
    <t>Typical - 14-16th Flr</t>
  </si>
  <si>
    <t>17th Flr</t>
  </si>
  <si>
    <t>Tot -1</t>
  </si>
  <si>
    <t xml:space="preserve">Total </t>
  </si>
  <si>
    <t xml:space="preserve">As per Approved Plan / RERA Carpet Area in 
Sq. ft.               
</t>
  </si>
  <si>
    <t>Sale / Rehab</t>
  </si>
  <si>
    <t>CA Area in Sq.Ft.</t>
  </si>
  <si>
    <t>CA Area in Sq.M.</t>
  </si>
  <si>
    <t>Nearby</t>
  </si>
  <si>
    <t xml:space="preserve">                                              1 BHK  -  12                2 BHK - 23                                  3 BHK - 1</t>
  </si>
  <si>
    <t xml:space="preserve">                                              1 BHK  -  25                2 BHK - 02                                  4 HK - 1</t>
  </si>
  <si>
    <t xml:space="preserve">                                              1 BHK  -  03                2 BHK - 03               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</si>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</sst>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Arial Narrow"/>
      <family val="2"/>
    </font>
    <font>
      <b/>
      <sz val="10"/>
      <color theme="1"/>
      <name val="Arial Narrow"/>
      <family val="2"/>
    </font>
    <font>
      <sz val="11"/>
      <color rgb="FF333333"/>
      <name val="Arial Narrow"/>
      <family val="2"/>
    </font>
    <font>
      <b/>
      <sz val="11"/>
      <color theme="1"/>
      <name val="Arial Narrow"/>
      <family val="2"/>
    </font>
    <font>
      <b/>
      <sz val="11"/>
      <color rgb="FF333333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7"/>
      <name val="Arial Narrow"/>
      <family val="2"/>
    </font>
    <font>
      <b/>
      <sz val="11"/>
      <color rgb="FFFFFFFF"/>
      <name val="Arial Narrow"/>
      <family val="2"/>
    </font>
    <font>
      <b/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7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0" applyNumberFormat="1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/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" fontId="3" fillId="0" borderId="0" xfId="0" applyNumberFormat="1" applyFont="1"/>
    <xf numFmtId="0" fontId="13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43" fontId="16" fillId="0" borderId="1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43" fontId="16" fillId="0" borderId="1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64" fontId="17" fillId="0" borderId="7" xfId="1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4" fontId="17" fillId="0" borderId="7" xfId="1" applyNumberFormat="1" applyFont="1" applyBorder="1" applyAlignment="1">
      <alignment horizontal="center" vertical="center" wrapText="1"/>
    </xf>
    <xf numFmtId="164" fontId="17" fillId="0" borderId="7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64" fontId="16" fillId="0" borderId="10" xfId="1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43" fontId="16" fillId="0" borderId="12" xfId="1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164" fontId="16" fillId="0" borderId="13" xfId="1" applyNumberFormat="1" applyFont="1" applyBorder="1" applyAlignment="1">
      <alignment horizontal="center" vertical="center"/>
    </xf>
    <xf numFmtId="1" fontId="17" fillId="0" borderId="14" xfId="0" applyNumberFormat="1" applyFont="1" applyBorder="1" applyAlignment="1">
      <alignment horizontal="center"/>
    </xf>
    <xf numFmtId="164" fontId="17" fillId="0" borderId="16" xfId="0" applyNumberFormat="1" applyFont="1" applyBorder="1"/>
    <xf numFmtId="0" fontId="10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1" fontId="13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164" fontId="18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164" fontId="0" fillId="0" borderId="0" xfId="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4" fontId="22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164" fontId="4" fillId="0" borderId="0" xfId="1" applyNumberFormat="1" applyFont="1" applyFill="1" applyBorder="1"/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5" fillId="0" borderId="0" xfId="0" applyFont="1" applyAlignment="1">
      <alignment horizontal="left" vertical="top" wrapText="1"/>
    </xf>
    <xf numFmtId="0" fontId="26" fillId="0" borderId="0" xfId="0" applyFont="1"/>
    <xf numFmtId="0" fontId="12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1" fontId="5" fillId="0" borderId="0" xfId="0" applyNumberFormat="1" applyFont="1"/>
    <xf numFmtId="0" fontId="11" fillId="0" borderId="0" xfId="0" applyFont="1"/>
    <xf numFmtId="0" fontId="10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vertical="top" wrapText="1"/>
    </xf>
    <xf numFmtId="2" fontId="5" fillId="0" borderId="0" xfId="0" applyNumberFormat="1" applyFont="1"/>
    <xf numFmtId="1" fontId="15" fillId="0" borderId="0" xfId="0" applyNumberFormat="1" applyFont="1"/>
    <xf numFmtId="0" fontId="1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/>
    <xf numFmtId="0" fontId="10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" fontId="14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17" fillId="2" borderId="7" xfId="0" applyNumberFormat="1" applyFont="1" applyFill="1" applyBorder="1" applyAlignment="1">
      <alignment horizontal="center" vertical="center" wrapText="1"/>
    </xf>
    <xf numFmtId="164" fontId="17" fillId="2" borderId="7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2" borderId="1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right" vertical="center"/>
    </xf>
    <xf numFmtId="164" fontId="13" fillId="0" borderId="1" xfId="1" applyNumberFormat="1" applyFont="1" applyBorder="1" applyAlignment="1"/>
    <xf numFmtId="164" fontId="13" fillId="0" borderId="4" xfId="1" applyNumberFormat="1" applyFont="1" applyBorder="1" applyAlignment="1"/>
    <xf numFmtId="164" fontId="9" fillId="0" borderId="1" xfId="1" applyNumberFormat="1" applyFont="1" applyBorder="1" applyAlignment="1">
      <alignment horizontal="right" vertical="center"/>
    </xf>
    <xf numFmtId="164" fontId="9" fillId="0" borderId="1" xfId="1" applyNumberFormat="1" applyFont="1" applyBorder="1" applyAlignment="1"/>
    <xf numFmtId="164" fontId="9" fillId="0" borderId="4" xfId="1" applyNumberFormat="1" applyFont="1" applyBorder="1" applyAlignment="1"/>
    <xf numFmtId="0" fontId="5" fillId="0" borderId="1" xfId="0" applyFont="1" applyBorder="1"/>
    <xf numFmtId="0" fontId="19" fillId="0" borderId="17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1" fontId="19" fillId="0" borderId="19" xfId="0" applyNumberFormat="1" applyFont="1" applyBorder="1" applyAlignment="1">
      <alignment horizontal="center" vertical="center"/>
    </xf>
    <xf numFmtId="43" fontId="0" fillId="0" borderId="0" xfId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17</xdr:col>
      <xdr:colOff>465375</xdr:colOff>
      <xdr:row>25</xdr:row>
      <xdr:rowOff>124740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245E46-EDBC-3390-ABA3-211E41FEE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4300"/>
          <a:ext cx="10800000" cy="529681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161925</xdr:colOff>
      <xdr:row>25</xdr:row>
      <xdr:rowOff>180975</xdr:rowOff>
    </xdr:from>
    <xdr:to>
      <xdr:col>17</xdr:col>
      <xdr:colOff>474900</xdr:colOff>
      <xdr:row>50</xdr:row>
      <xdr:rowOff>67876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D5CE10-4163-901F-7B9F-E07390D1B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5467350"/>
          <a:ext cx="10800000" cy="5154226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1"/>
  <sheetViews>
    <sheetView topLeftCell="A47" zoomScale="145" zoomScaleNormal="145" workbookViewId="0">
      <selection activeCell="K72" sqref="K72"/>
    </sheetView>
  </sheetViews>
  <sheetFormatPr defaultRowHeight="16.5" x14ac:dyDescent="0.3"/>
  <cols>
    <col min="1" max="1" width="4.42578125" style="11" customWidth="1"/>
    <col min="2" max="2" width="6.7109375" style="11" customWidth="1"/>
    <col min="3" max="3" width="4.7109375" style="11" customWidth="1"/>
    <col min="4" max="4" width="6.5703125" style="12" customWidth="1"/>
    <col min="5" max="5" width="7" style="12" customWidth="1"/>
    <col min="6" max="6" width="6.5703125" style="13" customWidth="1"/>
    <col min="7" max="7" width="6.5703125" style="9" customWidth="1"/>
    <col min="8" max="8" width="13.28515625" style="9" customWidth="1"/>
    <col min="9" max="9" width="14" style="9" customWidth="1"/>
    <col min="10" max="10" width="9" style="9" customWidth="1"/>
    <col min="11" max="11" width="11" style="116" customWidth="1"/>
    <col min="12" max="12" width="8.5703125" style="10" customWidth="1"/>
    <col min="13" max="13" width="9.140625" style="10"/>
    <col min="14" max="16384" width="9.140625" style="9"/>
  </cols>
  <sheetData>
    <row r="1" spans="1:13" ht="57" customHeight="1" x14ac:dyDescent="0.3">
      <c r="A1" s="69" t="s">
        <v>1</v>
      </c>
      <c r="B1" s="70" t="s">
        <v>0</v>
      </c>
      <c r="C1" s="71" t="s">
        <v>3</v>
      </c>
      <c r="D1" s="70" t="s">
        <v>2</v>
      </c>
      <c r="E1" s="72" t="s">
        <v>53</v>
      </c>
      <c r="F1" s="70" t="s">
        <v>4</v>
      </c>
      <c r="G1" s="108" t="s">
        <v>23</v>
      </c>
      <c r="H1" s="108" t="s">
        <v>24</v>
      </c>
      <c r="I1" s="108" t="s">
        <v>25</v>
      </c>
      <c r="J1" s="109" t="s">
        <v>26</v>
      </c>
      <c r="K1" s="108" t="s">
        <v>27</v>
      </c>
      <c r="L1" s="70" t="s">
        <v>54</v>
      </c>
    </row>
    <row r="2" spans="1:13" s="17" customFormat="1" ht="12.75" x14ac:dyDescent="0.2">
      <c r="A2" s="14">
        <v>1</v>
      </c>
      <c r="B2" s="14">
        <v>203</v>
      </c>
      <c r="C2" s="14">
        <v>2</v>
      </c>
      <c r="D2" s="8" t="s">
        <v>34</v>
      </c>
      <c r="E2" s="15">
        <v>712</v>
      </c>
      <c r="F2" s="15">
        <f>E2*1.1</f>
        <v>783.2</v>
      </c>
      <c r="G2" s="8">
        <v>24000</v>
      </c>
      <c r="H2" s="110">
        <v>0</v>
      </c>
      <c r="I2" s="111">
        <f>ROUND(H2*1.05,0)</f>
        <v>0</v>
      </c>
      <c r="J2" s="112">
        <f>MROUND((I2*0.03/12),500)</f>
        <v>0</v>
      </c>
      <c r="K2" s="111">
        <f>F2*3000</f>
        <v>2349600</v>
      </c>
      <c r="L2" s="15" t="s">
        <v>35</v>
      </c>
      <c r="M2" s="16"/>
    </row>
    <row r="3" spans="1:13" s="17" customFormat="1" ht="12.75" x14ac:dyDescent="0.2">
      <c r="A3" s="14">
        <v>2</v>
      </c>
      <c r="B3" s="14">
        <v>204</v>
      </c>
      <c r="C3" s="14">
        <v>2</v>
      </c>
      <c r="D3" s="8" t="s">
        <v>36</v>
      </c>
      <c r="E3" s="15">
        <v>466</v>
      </c>
      <c r="F3" s="15">
        <f t="shared" ref="F3:F66" si="0">E3*1.1</f>
        <v>512.6</v>
      </c>
      <c r="G3" s="8">
        <f>G2</f>
        <v>24000</v>
      </c>
      <c r="H3" s="110">
        <v>0</v>
      </c>
      <c r="I3" s="111">
        <f t="shared" ref="I3:I66" si="1">ROUND(H3*1.05,0)</f>
        <v>0</v>
      </c>
      <c r="J3" s="112">
        <f t="shared" ref="J3:J66" si="2">MROUND((I3*0.03/12),500)</f>
        <v>0</v>
      </c>
      <c r="K3" s="111">
        <f t="shared" ref="K3:K66" si="3">F3*3000</f>
        <v>1537800</v>
      </c>
      <c r="L3" s="15" t="s">
        <v>37</v>
      </c>
      <c r="M3" s="16"/>
    </row>
    <row r="4" spans="1:13" s="17" customFormat="1" ht="12.75" x14ac:dyDescent="0.2">
      <c r="A4" s="14">
        <v>3</v>
      </c>
      <c r="B4" s="14">
        <v>205</v>
      </c>
      <c r="C4" s="14">
        <v>2</v>
      </c>
      <c r="D4" s="8" t="s">
        <v>36</v>
      </c>
      <c r="E4" s="15">
        <v>443</v>
      </c>
      <c r="F4" s="15">
        <f t="shared" si="0"/>
        <v>487.3</v>
      </c>
      <c r="G4" s="8">
        <f>G3</f>
        <v>24000</v>
      </c>
      <c r="H4" s="110">
        <v>0</v>
      </c>
      <c r="I4" s="111">
        <f t="shared" si="1"/>
        <v>0</v>
      </c>
      <c r="J4" s="112">
        <f t="shared" si="2"/>
        <v>0</v>
      </c>
      <c r="K4" s="111">
        <f t="shared" si="3"/>
        <v>1461900</v>
      </c>
      <c r="L4" s="15" t="s">
        <v>35</v>
      </c>
      <c r="M4" s="16"/>
    </row>
    <row r="5" spans="1:13" s="17" customFormat="1" ht="12.75" x14ac:dyDescent="0.2">
      <c r="A5" s="14">
        <v>4</v>
      </c>
      <c r="B5" s="14">
        <v>301</v>
      </c>
      <c r="C5" s="14">
        <v>3</v>
      </c>
      <c r="D5" s="97" t="s">
        <v>34</v>
      </c>
      <c r="E5" s="15">
        <v>619</v>
      </c>
      <c r="F5" s="15">
        <f t="shared" si="0"/>
        <v>680.90000000000009</v>
      </c>
      <c r="G5" s="8">
        <f>G4+80</f>
        <v>24080</v>
      </c>
      <c r="H5" s="110">
        <v>0</v>
      </c>
      <c r="I5" s="111">
        <f t="shared" si="1"/>
        <v>0</v>
      </c>
      <c r="J5" s="112">
        <f t="shared" si="2"/>
        <v>0</v>
      </c>
      <c r="K5" s="111">
        <f t="shared" si="3"/>
        <v>2042700.0000000002</v>
      </c>
      <c r="L5" s="15" t="s">
        <v>37</v>
      </c>
      <c r="M5" s="16"/>
    </row>
    <row r="6" spans="1:13" s="17" customFormat="1" ht="12.75" x14ac:dyDescent="0.2">
      <c r="A6" s="14">
        <v>5</v>
      </c>
      <c r="B6" s="14">
        <v>302</v>
      </c>
      <c r="C6" s="14">
        <v>3</v>
      </c>
      <c r="D6" s="97" t="s">
        <v>34</v>
      </c>
      <c r="E6" s="15">
        <v>586</v>
      </c>
      <c r="F6" s="15">
        <f t="shared" si="0"/>
        <v>644.6</v>
      </c>
      <c r="G6" s="8">
        <f>G5</f>
        <v>24080</v>
      </c>
      <c r="H6" s="110">
        <v>0</v>
      </c>
      <c r="I6" s="111">
        <f t="shared" si="1"/>
        <v>0</v>
      </c>
      <c r="J6" s="112">
        <f t="shared" si="2"/>
        <v>0</v>
      </c>
      <c r="K6" s="111">
        <f t="shared" si="3"/>
        <v>1933800</v>
      </c>
      <c r="L6" s="15" t="s">
        <v>37</v>
      </c>
      <c r="M6" s="16"/>
    </row>
    <row r="7" spans="1:13" s="17" customFormat="1" ht="12.75" x14ac:dyDescent="0.2">
      <c r="A7" s="14">
        <v>6</v>
      </c>
      <c r="B7" s="14">
        <v>303</v>
      </c>
      <c r="C7" s="14">
        <v>3</v>
      </c>
      <c r="D7" s="97" t="s">
        <v>36</v>
      </c>
      <c r="E7" s="15">
        <v>425</v>
      </c>
      <c r="F7" s="15">
        <f t="shared" si="0"/>
        <v>467.50000000000006</v>
      </c>
      <c r="G7" s="8">
        <f>G6</f>
        <v>24080</v>
      </c>
      <c r="H7" s="110">
        <v>0</v>
      </c>
      <c r="I7" s="111">
        <f t="shared" si="1"/>
        <v>0</v>
      </c>
      <c r="J7" s="112">
        <f t="shared" si="2"/>
        <v>0</v>
      </c>
      <c r="K7" s="111">
        <f t="shared" si="3"/>
        <v>1402500.0000000002</v>
      </c>
      <c r="L7" s="15" t="s">
        <v>37</v>
      </c>
      <c r="M7" s="16"/>
    </row>
    <row r="8" spans="1:13" s="17" customFormat="1" ht="12.75" x14ac:dyDescent="0.2">
      <c r="A8" s="14">
        <v>7</v>
      </c>
      <c r="B8" s="14">
        <v>304</v>
      </c>
      <c r="C8" s="14">
        <v>3</v>
      </c>
      <c r="D8" s="97" t="s">
        <v>36</v>
      </c>
      <c r="E8" s="15">
        <v>446</v>
      </c>
      <c r="F8" s="15">
        <f t="shared" si="0"/>
        <v>490.6</v>
      </c>
      <c r="G8" s="8">
        <f>G7</f>
        <v>24080</v>
      </c>
      <c r="H8" s="110">
        <v>0</v>
      </c>
      <c r="I8" s="111">
        <f t="shared" si="1"/>
        <v>0</v>
      </c>
      <c r="J8" s="112">
        <f t="shared" si="2"/>
        <v>0</v>
      </c>
      <c r="K8" s="111">
        <f t="shared" si="3"/>
        <v>1471800</v>
      </c>
      <c r="L8" s="15" t="s">
        <v>35</v>
      </c>
      <c r="M8" s="16"/>
    </row>
    <row r="9" spans="1:13" s="17" customFormat="1" ht="12.75" x14ac:dyDescent="0.2">
      <c r="A9" s="14">
        <v>8</v>
      </c>
      <c r="B9" s="14">
        <v>305</v>
      </c>
      <c r="C9" s="14">
        <v>3</v>
      </c>
      <c r="D9" s="97" t="s">
        <v>36</v>
      </c>
      <c r="E9" s="15">
        <v>443</v>
      </c>
      <c r="F9" s="15">
        <f t="shared" si="0"/>
        <v>487.3</v>
      </c>
      <c r="G9" s="8">
        <f>G8</f>
        <v>24080</v>
      </c>
      <c r="H9" s="110">
        <v>0</v>
      </c>
      <c r="I9" s="111">
        <f t="shared" si="1"/>
        <v>0</v>
      </c>
      <c r="J9" s="112">
        <f t="shared" si="2"/>
        <v>0</v>
      </c>
      <c r="K9" s="111">
        <f t="shared" si="3"/>
        <v>1461900</v>
      </c>
      <c r="L9" s="15" t="s">
        <v>35</v>
      </c>
      <c r="M9" s="16"/>
    </row>
    <row r="10" spans="1:13" s="17" customFormat="1" ht="12.75" x14ac:dyDescent="0.2">
      <c r="A10" s="14">
        <v>9</v>
      </c>
      <c r="B10" s="14">
        <v>401</v>
      </c>
      <c r="C10" s="14">
        <v>4</v>
      </c>
      <c r="D10" s="97" t="s">
        <v>34</v>
      </c>
      <c r="E10" s="15">
        <v>619</v>
      </c>
      <c r="F10" s="15">
        <f t="shared" si="0"/>
        <v>680.90000000000009</v>
      </c>
      <c r="G10" s="8">
        <f>G9+80</f>
        <v>24160</v>
      </c>
      <c r="H10" s="110">
        <f t="shared" ref="H10:H66" si="4">E10*G10</f>
        <v>14955040</v>
      </c>
      <c r="I10" s="111">
        <f t="shared" si="1"/>
        <v>15702792</v>
      </c>
      <c r="J10" s="112">
        <f t="shared" si="2"/>
        <v>39500</v>
      </c>
      <c r="K10" s="111">
        <f t="shared" si="3"/>
        <v>2042700.0000000002</v>
      </c>
      <c r="L10" s="15" t="s">
        <v>41</v>
      </c>
      <c r="M10" s="16"/>
    </row>
    <row r="11" spans="1:13" s="17" customFormat="1" ht="12.75" x14ac:dyDescent="0.2">
      <c r="A11" s="14">
        <v>10</v>
      </c>
      <c r="B11" s="14">
        <v>402</v>
      </c>
      <c r="C11" s="14">
        <v>4</v>
      </c>
      <c r="D11" s="97" t="s">
        <v>34</v>
      </c>
      <c r="E11" s="15">
        <v>608</v>
      </c>
      <c r="F11" s="15">
        <f t="shared" si="0"/>
        <v>668.80000000000007</v>
      </c>
      <c r="G11" s="8">
        <f>G10</f>
        <v>24160</v>
      </c>
      <c r="H11" s="110">
        <v>0</v>
      </c>
      <c r="I11" s="111">
        <f t="shared" si="1"/>
        <v>0</v>
      </c>
      <c r="J11" s="112">
        <f t="shared" si="2"/>
        <v>0</v>
      </c>
      <c r="K11" s="111">
        <f t="shared" si="3"/>
        <v>2006400.0000000002</v>
      </c>
      <c r="L11" s="15" t="s">
        <v>37</v>
      </c>
      <c r="M11" s="16"/>
    </row>
    <row r="12" spans="1:13" s="17" customFormat="1" ht="12.75" x14ac:dyDescent="0.2">
      <c r="A12" s="14">
        <v>11</v>
      </c>
      <c r="B12" s="14">
        <v>403</v>
      </c>
      <c r="C12" s="14">
        <v>4</v>
      </c>
      <c r="D12" s="97" t="s">
        <v>36</v>
      </c>
      <c r="E12" s="15">
        <v>425</v>
      </c>
      <c r="F12" s="15">
        <f t="shared" si="0"/>
        <v>467.50000000000006</v>
      </c>
      <c r="G12" s="8">
        <f>G11</f>
        <v>24160</v>
      </c>
      <c r="H12" s="110">
        <v>0</v>
      </c>
      <c r="I12" s="111">
        <f t="shared" si="1"/>
        <v>0</v>
      </c>
      <c r="J12" s="112">
        <f t="shared" si="2"/>
        <v>0</v>
      </c>
      <c r="K12" s="111">
        <f t="shared" si="3"/>
        <v>1402500.0000000002</v>
      </c>
      <c r="L12" s="15" t="s">
        <v>37</v>
      </c>
      <c r="M12" s="16"/>
    </row>
    <row r="13" spans="1:13" s="17" customFormat="1" ht="12.75" x14ac:dyDescent="0.2">
      <c r="A13" s="14">
        <v>12</v>
      </c>
      <c r="B13" s="14">
        <v>404</v>
      </c>
      <c r="C13" s="14">
        <v>4</v>
      </c>
      <c r="D13" s="97" t="s">
        <v>36</v>
      </c>
      <c r="E13" s="15">
        <v>446</v>
      </c>
      <c r="F13" s="15">
        <f t="shared" si="0"/>
        <v>490.6</v>
      </c>
      <c r="G13" s="8">
        <f>G12</f>
        <v>24160</v>
      </c>
      <c r="H13" s="110">
        <v>0</v>
      </c>
      <c r="I13" s="111">
        <f t="shared" si="1"/>
        <v>0</v>
      </c>
      <c r="J13" s="112">
        <f t="shared" si="2"/>
        <v>0</v>
      </c>
      <c r="K13" s="111">
        <f t="shared" si="3"/>
        <v>1471800</v>
      </c>
      <c r="L13" s="15" t="s">
        <v>35</v>
      </c>
      <c r="M13" s="16"/>
    </row>
    <row r="14" spans="1:13" s="17" customFormat="1" ht="12.75" x14ac:dyDescent="0.2">
      <c r="A14" s="14">
        <v>13</v>
      </c>
      <c r="B14" s="14">
        <v>405</v>
      </c>
      <c r="C14" s="14">
        <v>4</v>
      </c>
      <c r="D14" s="97" t="s">
        <v>36</v>
      </c>
      <c r="E14" s="15">
        <v>443</v>
      </c>
      <c r="F14" s="15">
        <f t="shared" si="0"/>
        <v>487.3</v>
      </c>
      <c r="G14" s="8">
        <f>G13</f>
        <v>24160</v>
      </c>
      <c r="H14" s="110">
        <v>0</v>
      </c>
      <c r="I14" s="111">
        <f t="shared" si="1"/>
        <v>0</v>
      </c>
      <c r="J14" s="112">
        <f t="shared" si="2"/>
        <v>0</v>
      </c>
      <c r="K14" s="111">
        <f t="shared" si="3"/>
        <v>1461900</v>
      </c>
      <c r="L14" s="15" t="s">
        <v>35</v>
      </c>
      <c r="M14" s="16"/>
    </row>
    <row r="15" spans="1:13" s="17" customFormat="1" ht="12.75" x14ac:dyDescent="0.2">
      <c r="A15" s="14">
        <v>14</v>
      </c>
      <c r="B15" s="14">
        <v>501</v>
      </c>
      <c r="C15" s="14">
        <v>5</v>
      </c>
      <c r="D15" s="98" t="s">
        <v>22</v>
      </c>
      <c r="E15" s="15">
        <v>1226</v>
      </c>
      <c r="F15" s="15">
        <f t="shared" si="0"/>
        <v>1348.6000000000001</v>
      </c>
      <c r="G15" s="8">
        <f>G14+80</f>
        <v>24240</v>
      </c>
      <c r="H15" s="110">
        <v>0</v>
      </c>
      <c r="I15" s="111">
        <f t="shared" si="1"/>
        <v>0</v>
      </c>
      <c r="J15" s="112">
        <f t="shared" si="2"/>
        <v>0</v>
      </c>
      <c r="K15" s="111">
        <f t="shared" si="3"/>
        <v>4045800.0000000005</v>
      </c>
      <c r="L15" s="15" t="s">
        <v>35</v>
      </c>
      <c r="M15" s="16"/>
    </row>
    <row r="16" spans="1:13" s="17" customFormat="1" ht="12.75" x14ac:dyDescent="0.2">
      <c r="A16" s="14">
        <v>15</v>
      </c>
      <c r="B16" s="14">
        <v>503</v>
      </c>
      <c r="C16" s="14">
        <v>5</v>
      </c>
      <c r="D16" s="98" t="s">
        <v>36</v>
      </c>
      <c r="E16" s="15">
        <v>425</v>
      </c>
      <c r="F16" s="15">
        <f t="shared" si="0"/>
        <v>467.50000000000006</v>
      </c>
      <c r="G16" s="8">
        <f>G15</f>
        <v>24240</v>
      </c>
      <c r="H16" s="110">
        <f t="shared" si="4"/>
        <v>10302000</v>
      </c>
      <c r="I16" s="111">
        <f t="shared" si="1"/>
        <v>10817100</v>
      </c>
      <c r="J16" s="112">
        <f t="shared" si="2"/>
        <v>27000</v>
      </c>
      <c r="K16" s="111">
        <f t="shared" si="3"/>
        <v>1402500.0000000002</v>
      </c>
      <c r="L16" s="15" t="s">
        <v>41</v>
      </c>
      <c r="M16" s="16"/>
    </row>
    <row r="17" spans="1:13" s="17" customFormat="1" ht="12.75" x14ac:dyDescent="0.2">
      <c r="A17" s="14">
        <v>16</v>
      </c>
      <c r="B17" s="14">
        <v>504</v>
      </c>
      <c r="C17" s="14">
        <v>5</v>
      </c>
      <c r="D17" s="98" t="s">
        <v>36</v>
      </c>
      <c r="E17" s="15">
        <v>446</v>
      </c>
      <c r="F17" s="15">
        <f t="shared" si="0"/>
        <v>490.6</v>
      </c>
      <c r="G17" s="8">
        <f>G16</f>
        <v>24240</v>
      </c>
      <c r="H17" s="110">
        <v>0</v>
      </c>
      <c r="I17" s="111">
        <f t="shared" si="1"/>
        <v>0</v>
      </c>
      <c r="J17" s="112">
        <f t="shared" si="2"/>
        <v>0</v>
      </c>
      <c r="K17" s="111">
        <f t="shared" si="3"/>
        <v>1471800</v>
      </c>
      <c r="L17" s="15" t="s">
        <v>35</v>
      </c>
      <c r="M17" s="16"/>
    </row>
    <row r="18" spans="1:13" s="17" customFormat="1" ht="12.75" x14ac:dyDescent="0.2">
      <c r="A18" s="14">
        <v>17</v>
      </c>
      <c r="B18" s="14">
        <v>505</v>
      </c>
      <c r="C18" s="14">
        <v>5</v>
      </c>
      <c r="D18" s="98" t="s">
        <v>36</v>
      </c>
      <c r="E18" s="15">
        <v>443</v>
      </c>
      <c r="F18" s="15">
        <f t="shared" si="0"/>
        <v>487.3</v>
      </c>
      <c r="G18" s="8">
        <f>G17</f>
        <v>24240</v>
      </c>
      <c r="H18" s="110">
        <v>0</v>
      </c>
      <c r="I18" s="111">
        <f t="shared" si="1"/>
        <v>0</v>
      </c>
      <c r="J18" s="112">
        <f t="shared" si="2"/>
        <v>0</v>
      </c>
      <c r="K18" s="111">
        <f t="shared" si="3"/>
        <v>1461900</v>
      </c>
      <c r="L18" s="15" t="s">
        <v>35</v>
      </c>
      <c r="M18" s="16"/>
    </row>
    <row r="19" spans="1:13" s="17" customFormat="1" ht="12.75" x14ac:dyDescent="0.2">
      <c r="A19" s="14">
        <v>18</v>
      </c>
      <c r="B19" s="14">
        <v>601</v>
      </c>
      <c r="C19" s="14">
        <v>6</v>
      </c>
      <c r="D19" s="97" t="s">
        <v>34</v>
      </c>
      <c r="E19" s="15">
        <v>619</v>
      </c>
      <c r="F19" s="15">
        <f t="shared" si="0"/>
        <v>680.90000000000009</v>
      </c>
      <c r="G19" s="8">
        <f>G18+80</f>
        <v>24320</v>
      </c>
      <c r="H19" s="110">
        <f t="shared" si="4"/>
        <v>15054080</v>
      </c>
      <c r="I19" s="111">
        <f t="shared" si="1"/>
        <v>15806784</v>
      </c>
      <c r="J19" s="112">
        <f t="shared" si="2"/>
        <v>39500</v>
      </c>
      <c r="K19" s="111">
        <f t="shared" si="3"/>
        <v>2042700.0000000002</v>
      </c>
      <c r="L19" s="15" t="s">
        <v>41</v>
      </c>
      <c r="M19" s="16"/>
    </row>
    <row r="20" spans="1:13" s="17" customFormat="1" ht="12.75" x14ac:dyDescent="0.2">
      <c r="A20" s="14">
        <v>19</v>
      </c>
      <c r="B20" s="14">
        <v>602</v>
      </c>
      <c r="C20" s="14">
        <v>6</v>
      </c>
      <c r="D20" s="97" t="s">
        <v>34</v>
      </c>
      <c r="E20" s="15">
        <v>608</v>
      </c>
      <c r="F20" s="15">
        <f t="shared" si="0"/>
        <v>668.80000000000007</v>
      </c>
      <c r="G20" s="8">
        <f>G19</f>
        <v>24320</v>
      </c>
      <c r="H20" s="110">
        <f t="shared" si="4"/>
        <v>14786560</v>
      </c>
      <c r="I20" s="111">
        <f t="shared" si="1"/>
        <v>15525888</v>
      </c>
      <c r="J20" s="112">
        <f t="shared" si="2"/>
        <v>39000</v>
      </c>
      <c r="K20" s="111">
        <f t="shared" si="3"/>
        <v>2006400.0000000002</v>
      </c>
      <c r="L20" s="15" t="s">
        <v>41</v>
      </c>
      <c r="M20" s="16"/>
    </row>
    <row r="21" spans="1:13" s="17" customFormat="1" ht="12.75" x14ac:dyDescent="0.2">
      <c r="A21" s="14">
        <v>20</v>
      </c>
      <c r="B21" s="14">
        <v>603</v>
      </c>
      <c r="C21" s="14">
        <v>6</v>
      </c>
      <c r="D21" s="97" t="s">
        <v>36</v>
      </c>
      <c r="E21" s="15">
        <v>425</v>
      </c>
      <c r="F21" s="15">
        <f t="shared" si="0"/>
        <v>467.50000000000006</v>
      </c>
      <c r="G21" s="8">
        <f>G20</f>
        <v>24320</v>
      </c>
      <c r="H21" s="110">
        <f t="shared" si="4"/>
        <v>10336000</v>
      </c>
      <c r="I21" s="111">
        <f t="shared" si="1"/>
        <v>10852800</v>
      </c>
      <c r="J21" s="112">
        <f t="shared" si="2"/>
        <v>27000</v>
      </c>
      <c r="K21" s="111">
        <f t="shared" si="3"/>
        <v>1402500.0000000002</v>
      </c>
      <c r="L21" s="15" t="s">
        <v>41</v>
      </c>
      <c r="M21" s="16"/>
    </row>
    <row r="22" spans="1:13" s="17" customFormat="1" ht="12.75" x14ac:dyDescent="0.2">
      <c r="A22" s="14">
        <v>21</v>
      </c>
      <c r="B22" s="14">
        <v>701</v>
      </c>
      <c r="C22" s="14">
        <v>7</v>
      </c>
      <c r="D22" s="98" t="s">
        <v>34</v>
      </c>
      <c r="E22" s="15">
        <v>619</v>
      </c>
      <c r="F22" s="15">
        <f t="shared" si="0"/>
        <v>680.90000000000009</v>
      </c>
      <c r="G22" s="8">
        <f>G21+80</f>
        <v>24400</v>
      </c>
      <c r="H22" s="110">
        <f t="shared" si="4"/>
        <v>15103600</v>
      </c>
      <c r="I22" s="111">
        <f t="shared" si="1"/>
        <v>15858780</v>
      </c>
      <c r="J22" s="112">
        <f t="shared" si="2"/>
        <v>39500</v>
      </c>
      <c r="K22" s="111">
        <f t="shared" si="3"/>
        <v>2042700.0000000002</v>
      </c>
      <c r="L22" s="15" t="s">
        <v>41</v>
      </c>
      <c r="M22" s="16"/>
    </row>
    <row r="23" spans="1:13" s="17" customFormat="1" ht="12.75" x14ac:dyDescent="0.2">
      <c r="A23" s="14">
        <v>22</v>
      </c>
      <c r="B23" s="14">
        <v>702</v>
      </c>
      <c r="C23" s="14">
        <v>7</v>
      </c>
      <c r="D23" s="98" t="s">
        <v>34</v>
      </c>
      <c r="E23" s="15">
        <v>583</v>
      </c>
      <c r="F23" s="15">
        <f t="shared" si="0"/>
        <v>641.30000000000007</v>
      </c>
      <c r="G23" s="8">
        <f>G22</f>
        <v>24400</v>
      </c>
      <c r="H23" s="110">
        <v>0</v>
      </c>
      <c r="I23" s="111">
        <f t="shared" si="1"/>
        <v>0</v>
      </c>
      <c r="J23" s="112">
        <f t="shared" si="2"/>
        <v>0</v>
      </c>
      <c r="K23" s="111">
        <f t="shared" si="3"/>
        <v>1923900.0000000002</v>
      </c>
      <c r="L23" s="15" t="s">
        <v>35</v>
      </c>
      <c r="M23" s="16"/>
    </row>
    <row r="24" spans="1:13" s="17" customFormat="1" ht="12.75" x14ac:dyDescent="0.2">
      <c r="A24" s="14">
        <v>23</v>
      </c>
      <c r="B24" s="14">
        <v>703</v>
      </c>
      <c r="C24" s="14">
        <v>7</v>
      </c>
      <c r="D24" s="98" t="s">
        <v>36</v>
      </c>
      <c r="E24" s="15">
        <v>425</v>
      </c>
      <c r="F24" s="15">
        <f t="shared" si="0"/>
        <v>467.50000000000006</v>
      </c>
      <c r="G24" s="8">
        <f>G23</f>
        <v>24400</v>
      </c>
      <c r="H24" s="110">
        <f t="shared" si="4"/>
        <v>10370000</v>
      </c>
      <c r="I24" s="111">
        <f t="shared" si="1"/>
        <v>10888500</v>
      </c>
      <c r="J24" s="112">
        <f t="shared" si="2"/>
        <v>27000</v>
      </c>
      <c r="K24" s="111">
        <f t="shared" si="3"/>
        <v>1402500.0000000002</v>
      </c>
      <c r="L24" s="15" t="s">
        <v>41</v>
      </c>
      <c r="M24" s="16"/>
    </row>
    <row r="25" spans="1:13" s="17" customFormat="1" ht="12.75" x14ac:dyDescent="0.2">
      <c r="A25" s="14">
        <v>24</v>
      </c>
      <c r="B25" s="14">
        <v>704</v>
      </c>
      <c r="C25" s="14">
        <v>7</v>
      </c>
      <c r="D25" s="98" t="s">
        <v>36</v>
      </c>
      <c r="E25" s="15">
        <v>446</v>
      </c>
      <c r="F25" s="15">
        <f t="shared" si="0"/>
        <v>490.6</v>
      </c>
      <c r="G25" s="8">
        <f>G24</f>
        <v>24400</v>
      </c>
      <c r="H25" s="110">
        <v>0</v>
      </c>
      <c r="I25" s="111">
        <f t="shared" si="1"/>
        <v>0</v>
      </c>
      <c r="J25" s="112">
        <f t="shared" si="2"/>
        <v>0</v>
      </c>
      <c r="K25" s="111">
        <f t="shared" si="3"/>
        <v>1471800</v>
      </c>
      <c r="L25" s="15" t="s">
        <v>35</v>
      </c>
      <c r="M25" s="16"/>
    </row>
    <row r="26" spans="1:13" s="17" customFormat="1" x14ac:dyDescent="0.2">
      <c r="A26" s="14">
        <v>25</v>
      </c>
      <c r="B26" s="14">
        <v>705</v>
      </c>
      <c r="C26" s="14">
        <v>7</v>
      </c>
      <c r="D26" s="98" t="s">
        <v>36</v>
      </c>
      <c r="E26" s="15">
        <v>443</v>
      </c>
      <c r="F26" s="15">
        <f t="shared" si="0"/>
        <v>487.3</v>
      </c>
      <c r="G26" s="8">
        <f>G25</f>
        <v>24400</v>
      </c>
      <c r="H26" s="110">
        <v>0</v>
      </c>
      <c r="I26" s="111">
        <f t="shared" si="1"/>
        <v>0</v>
      </c>
      <c r="J26" s="112">
        <f t="shared" si="2"/>
        <v>0</v>
      </c>
      <c r="K26" s="111">
        <f t="shared" si="3"/>
        <v>1461900</v>
      </c>
      <c r="L26" s="15" t="s">
        <v>35</v>
      </c>
      <c r="M26" s="16"/>
    </row>
    <row r="27" spans="1:13" s="17" customFormat="1" ht="12.75" x14ac:dyDescent="0.2">
      <c r="A27" s="14">
        <v>26</v>
      </c>
      <c r="B27" s="14">
        <v>801</v>
      </c>
      <c r="C27" s="14">
        <v>8</v>
      </c>
      <c r="D27" s="8" t="s">
        <v>34</v>
      </c>
      <c r="E27" s="15">
        <v>619</v>
      </c>
      <c r="F27" s="15">
        <f t="shared" si="0"/>
        <v>680.90000000000009</v>
      </c>
      <c r="G27" s="8">
        <f>G26+80</f>
        <v>24480</v>
      </c>
      <c r="H27" s="110">
        <f t="shared" si="4"/>
        <v>15153120</v>
      </c>
      <c r="I27" s="111">
        <f t="shared" si="1"/>
        <v>15910776</v>
      </c>
      <c r="J27" s="112">
        <f t="shared" si="2"/>
        <v>40000</v>
      </c>
      <c r="K27" s="111">
        <f t="shared" si="3"/>
        <v>2042700.0000000002</v>
      </c>
      <c r="L27" s="15" t="s">
        <v>41</v>
      </c>
      <c r="M27" s="16"/>
    </row>
    <row r="28" spans="1:13" s="17" customFormat="1" ht="12.75" x14ac:dyDescent="0.2">
      <c r="A28" s="14">
        <v>27</v>
      </c>
      <c r="B28" s="14">
        <v>802</v>
      </c>
      <c r="C28" s="14">
        <v>8</v>
      </c>
      <c r="D28" s="8" t="s">
        <v>34</v>
      </c>
      <c r="E28" s="15">
        <v>583</v>
      </c>
      <c r="F28" s="15">
        <f t="shared" si="0"/>
        <v>641.30000000000007</v>
      </c>
      <c r="G28" s="8">
        <f>G27</f>
        <v>24480</v>
      </c>
      <c r="H28" s="110">
        <f t="shared" si="4"/>
        <v>14271840</v>
      </c>
      <c r="I28" s="111">
        <f t="shared" si="1"/>
        <v>14985432</v>
      </c>
      <c r="J28" s="112">
        <f t="shared" si="2"/>
        <v>37500</v>
      </c>
      <c r="K28" s="111">
        <f t="shared" si="3"/>
        <v>1923900.0000000002</v>
      </c>
      <c r="L28" s="15" t="s">
        <v>41</v>
      </c>
      <c r="M28" s="16"/>
    </row>
    <row r="29" spans="1:13" s="17" customFormat="1" ht="12.75" x14ac:dyDescent="0.2">
      <c r="A29" s="14">
        <v>28</v>
      </c>
      <c r="B29" s="14">
        <v>803</v>
      </c>
      <c r="C29" s="14">
        <v>8</v>
      </c>
      <c r="D29" s="8" t="s">
        <v>36</v>
      </c>
      <c r="E29" s="15">
        <v>425</v>
      </c>
      <c r="F29" s="15">
        <f t="shared" si="0"/>
        <v>467.50000000000006</v>
      </c>
      <c r="G29" s="8">
        <f>G28</f>
        <v>24480</v>
      </c>
      <c r="H29" s="110">
        <f t="shared" si="4"/>
        <v>10404000</v>
      </c>
      <c r="I29" s="111">
        <f t="shared" si="1"/>
        <v>10924200</v>
      </c>
      <c r="J29" s="112">
        <f t="shared" si="2"/>
        <v>27500</v>
      </c>
      <c r="K29" s="111">
        <f t="shared" si="3"/>
        <v>1402500.0000000002</v>
      </c>
      <c r="L29" s="15" t="s">
        <v>41</v>
      </c>
      <c r="M29" s="16"/>
    </row>
    <row r="30" spans="1:13" s="17" customFormat="1" ht="12.75" x14ac:dyDescent="0.2">
      <c r="A30" s="14">
        <v>29</v>
      </c>
      <c r="B30" s="14">
        <v>804</v>
      </c>
      <c r="C30" s="14">
        <v>8</v>
      </c>
      <c r="D30" s="8" t="s">
        <v>36</v>
      </c>
      <c r="E30" s="15">
        <v>446</v>
      </c>
      <c r="F30" s="15">
        <f t="shared" si="0"/>
        <v>490.6</v>
      </c>
      <c r="G30" s="8">
        <f>G29</f>
        <v>24480</v>
      </c>
      <c r="H30" s="110">
        <v>0</v>
      </c>
      <c r="I30" s="111">
        <f t="shared" si="1"/>
        <v>0</v>
      </c>
      <c r="J30" s="112">
        <f t="shared" si="2"/>
        <v>0</v>
      </c>
      <c r="K30" s="111">
        <f t="shared" si="3"/>
        <v>1471800</v>
      </c>
      <c r="L30" s="15" t="s">
        <v>35</v>
      </c>
      <c r="M30" s="16"/>
    </row>
    <row r="31" spans="1:13" s="17" customFormat="1" ht="12.75" x14ac:dyDescent="0.2">
      <c r="A31" s="14">
        <v>30</v>
      </c>
      <c r="B31" s="14">
        <v>805</v>
      </c>
      <c r="C31" s="14">
        <v>8</v>
      </c>
      <c r="D31" s="8" t="s">
        <v>36</v>
      </c>
      <c r="E31" s="15">
        <v>443</v>
      </c>
      <c r="F31" s="15">
        <f t="shared" si="0"/>
        <v>487.3</v>
      </c>
      <c r="G31" s="8">
        <f>G30</f>
        <v>24480</v>
      </c>
      <c r="H31" s="110">
        <v>0</v>
      </c>
      <c r="I31" s="111">
        <f t="shared" si="1"/>
        <v>0</v>
      </c>
      <c r="J31" s="112">
        <f t="shared" si="2"/>
        <v>0</v>
      </c>
      <c r="K31" s="111">
        <f t="shared" si="3"/>
        <v>1461900</v>
      </c>
      <c r="L31" s="15" t="s">
        <v>35</v>
      </c>
      <c r="M31" s="16"/>
    </row>
    <row r="32" spans="1:13" s="17" customFormat="1" ht="12.75" x14ac:dyDescent="0.2">
      <c r="A32" s="14">
        <v>31</v>
      </c>
      <c r="B32" s="14">
        <v>901</v>
      </c>
      <c r="C32" s="14">
        <v>9</v>
      </c>
      <c r="D32" s="8" t="s">
        <v>34</v>
      </c>
      <c r="E32" s="15">
        <v>619</v>
      </c>
      <c r="F32" s="15">
        <f t="shared" si="0"/>
        <v>680.90000000000009</v>
      </c>
      <c r="G32" s="8">
        <f>G31+80</f>
        <v>24560</v>
      </c>
      <c r="H32" s="110">
        <f t="shared" si="4"/>
        <v>15202640</v>
      </c>
      <c r="I32" s="111">
        <f t="shared" si="1"/>
        <v>15962772</v>
      </c>
      <c r="J32" s="112">
        <f t="shared" si="2"/>
        <v>40000</v>
      </c>
      <c r="K32" s="111">
        <f t="shared" si="3"/>
        <v>2042700.0000000002</v>
      </c>
      <c r="L32" s="15" t="s">
        <v>41</v>
      </c>
      <c r="M32" s="16"/>
    </row>
    <row r="33" spans="1:13" s="17" customFormat="1" ht="12.75" x14ac:dyDescent="0.2">
      <c r="A33" s="14">
        <v>32</v>
      </c>
      <c r="B33" s="14">
        <v>902</v>
      </c>
      <c r="C33" s="14">
        <v>9</v>
      </c>
      <c r="D33" s="8" t="s">
        <v>34</v>
      </c>
      <c r="E33" s="15">
        <v>583</v>
      </c>
      <c r="F33" s="15">
        <f t="shared" si="0"/>
        <v>641.30000000000007</v>
      </c>
      <c r="G33" s="8">
        <f>G32</f>
        <v>24560</v>
      </c>
      <c r="H33" s="110">
        <f t="shared" si="4"/>
        <v>14318480</v>
      </c>
      <c r="I33" s="111">
        <f t="shared" si="1"/>
        <v>15034404</v>
      </c>
      <c r="J33" s="112">
        <f t="shared" si="2"/>
        <v>37500</v>
      </c>
      <c r="K33" s="111">
        <f t="shared" si="3"/>
        <v>1923900.0000000002</v>
      </c>
      <c r="L33" s="15" t="s">
        <v>41</v>
      </c>
      <c r="M33" s="16"/>
    </row>
    <row r="34" spans="1:13" s="17" customFormat="1" ht="12.75" x14ac:dyDescent="0.2">
      <c r="A34" s="14">
        <v>33</v>
      </c>
      <c r="B34" s="14">
        <v>903</v>
      </c>
      <c r="C34" s="14">
        <v>9</v>
      </c>
      <c r="D34" s="8" t="s">
        <v>36</v>
      </c>
      <c r="E34" s="15">
        <v>425</v>
      </c>
      <c r="F34" s="15">
        <f t="shared" si="0"/>
        <v>467.50000000000006</v>
      </c>
      <c r="G34" s="8">
        <f>G33</f>
        <v>24560</v>
      </c>
      <c r="H34" s="110">
        <f t="shared" si="4"/>
        <v>10438000</v>
      </c>
      <c r="I34" s="111">
        <f t="shared" si="1"/>
        <v>10959900</v>
      </c>
      <c r="J34" s="112">
        <f t="shared" si="2"/>
        <v>27500</v>
      </c>
      <c r="K34" s="111">
        <f t="shared" si="3"/>
        <v>1402500.0000000002</v>
      </c>
      <c r="L34" s="15" t="s">
        <v>41</v>
      </c>
      <c r="M34" s="16"/>
    </row>
    <row r="35" spans="1:13" s="17" customFormat="1" ht="12.75" x14ac:dyDescent="0.2">
      <c r="A35" s="14">
        <v>34</v>
      </c>
      <c r="B35" s="14">
        <v>904</v>
      </c>
      <c r="C35" s="14">
        <v>9</v>
      </c>
      <c r="D35" s="8" t="s">
        <v>36</v>
      </c>
      <c r="E35" s="15">
        <v>446</v>
      </c>
      <c r="F35" s="15">
        <f t="shared" si="0"/>
        <v>490.6</v>
      </c>
      <c r="G35" s="8">
        <f>G34</f>
        <v>24560</v>
      </c>
      <c r="H35" s="110">
        <v>0</v>
      </c>
      <c r="I35" s="111">
        <f t="shared" si="1"/>
        <v>0</v>
      </c>
      <c r="J35" s="112">
        <f t="shared" si="2"/>
        <v>0</v>
      </c>
      <c r="K35" s="111">
        <f t="shared" si="3"/>
        <v>1471800</v>
      </c>
      <c r="L35" s="15" t="s">
        <v>35</v>
      </c>
      <c r="M35" s="16"/>
    </row>
    <row r="36" spans="1:13" s="17" customFormat="1" ht="12.75" x14ac:dyDescent="0.2">
      <c r="A36" s="14">
        <v>35</v>
      </c>
      <c r="B36" s="14">
        <v>905</v>
      </c>
      <c r="C36" s="14">
        <v>9</v>
      </c>
      <c r="D36" s="8" t="s">
        <v>36</v>
      </c>
      <c r="E36" s="15">
        <v>443</v>
      </c>
      <c r="F36" s="15">
        <f t="shared" si="0"/>
        <v>487.3</v>
      </c>
      <c r="G36" s="8">
        <f>G35</f>
        <v>24560</v>
      </c>
      <c r="H36" s="110">
        <v>0</v>
      </c>
      <c r="I36" s="111">
        <f t="shared" si="1"/>
        <v>0</v>
      </c>
      <c r="J36" s="112">
        <f t="shared" si="2"/>
        <v>0</v>
      </c>
      <c r="K36" s="111">
        <f t="shared" si="3"/>
        <v>1461900</v>
      </c>
      <c r="L36" s="15" t="s">
        <v>35</v>
      </c>
      <c r="M36" s="16"/>
    </row>
    <row r="37" spans="1:13" s="17" customFormat="1" ht="12.75" x14ac:dyDescent="0.2">
      <c r="A37" s="14">
        <v>36</v>
      </c>
      <c r="B37" s="14">
        <v>1001</v>
      </c>
      <c r="C37" s="14">
        <v>10</v>
      </c>
      <c r="D37" s="8" t="s">
        <v>34</v>
      </c>
      <c r="E37" s="15">
        <v>619</v>
      </c>
      <c r="F37" s="15">
        <f t="shared" si="0"/>
        <v>680.90000000000009</v>
      </c>
      <c r="G37" s="8">
        <f>G36+80</f>
        <v>24640</v>
      </c>
      <c r="H37" s="110">
        <f t="shared" si="4"/>
        <v>15252160</v>
      </c>
      <c r="I37" s="111">
        <f t="shared" si="1"/>
        <v>16014768</v>
      </c>
      <c r="J37" s="112">
        <f t="shared" si="2"/>
        <v>40000</v>
      </c>
      <c r="K37" s="111">
        <f t="shared" si="3"/>
        <v>2042700.0000000002</v>
      </c>
      <c r="L37" s="15" t="s">
        <v>41</v>
      </c>
      <c r="M37" s="16"/>
    </row>
    <row r="38" spans="1:13" s="17" customFormat="1" ht="12.75" x14ac:dyDescent="0.2">
      <c r="A38" s="14">
        <v>37</v>
      </c>
      <c r="B38" s="14">
        <v>1002</v>
      </c>
      <c r="C38" s="14">
        <v>10</v>
      </c>
      <c r="D38" s="8" t="s">
        <v>34</v>
      </c>
      <c r="E38" s="15">
        <v>583</v>
      </c>
      <c r="F38" s="15">
        <f t="shared" si="0"/>
        <v>641.30000000000007</v>
      </c>
      <c r="G38" s="8">
        <f>G37</f>
        <v>24640</v>
      </c>
      <c r="H38" s="110">
        <f t="shared" si="4"/>
        <v>14365120</v>
      </c>
      <c r="I38" s="111">
        <f t="shared" si="1"/>
        <v>15083376</v>
      </c>
      <c r="J38" s="112">
        <f t="shared" si="2"/>
        <v>37500</v>
      </c>
      <c r="K38" s="111">
        <f t="shared" si="3"/>
        <v>1923900.0000000002</v>
      </c>
      <c r="L38" s="15" t="s">
        <v>41</v>
      </c>
      <c r="M38" s="16"/>
    </row>
    <row r="39" spans="1:13" s="17" customFormat="1" ht="12.75" x14ac:dyDescent="0.2">
      <c r="A39" s="14">
        <v>38</v>
      </c>
      <c r="B39" s="14">
        <v>1003</v>
      </c>
      <c r="C39" s="14">
        <v>10</v>
      </c>
      <c r="D39" s="8" t="s">
        <v>36</v>
      </c>
      <c r="E39" s="15">
        <v>425</v>
      </c>
      <c r="F39" s="15">
        <f t="shared" si="0"/>
        <v>467.50000000000006</v>
      </c>
      <c r="G39" s="8">
        <f>G38</f>
        <v>24640</v>
      </c>
      <c r="H39" s="110">
        <f t="shared" si="4"/>
        <v>10472000</v>
      </c>
      <c r="I39" s="111">
        <f t="shared" si="1"/>
        <v>10995600</v>
      </c>
      <c r="J39" s="112">
        <f t="shared" si="2"/>
        <v>27500</v>
      </c>
      <c r="K39" s="111">
        <f t="shared" si="3"/>
        <v>1402500.0000000002</v>
      </c>
      <c r="L39" s="15" t="s">
        <v>41</v>
      </c>
      <c r="M39" s="16"/>
    </row>
    <row r="40" spans="1:13" s="17" customFormat="1" ht="12.75" x14ac:dyDescent="0.2">
      <c r="A40" s="14">
        <v>39</v>
      </c>
      <c r="B40" s="14">
        <v>1004</v>
      </c>
      <c r="C40" s="14">
        <v>10</v>
      </c>
      <c r="D40" s="8" t="s">
        <v>36</v>
      </c>
      <c r="E40" s="15">
        <v>446</v>
      </c>
      <c r="F40" s="15">
        <f t="shared" si="0"/>
        <v>490.6</v>
      </c>
      <c r="G40" s="8">
        <f>G39</f>
        <v>24640</v>
      </c>
      <c r="H40" s="110">
        <v>0</v>
      </c>
      <c r="I40" s="111">
        <f t="shared" si="1"/>
        <v>0</v>
      </c>
      <c r="J40" s="112">
        <f t="shared" si="2"/>
        <v>0</v>
      </c>
      <c r="K40" s="111">
        <f t="shared" si="3"/>
        <v>1471800</v>
      </c>
      <c r="L40" s="15" t="s">
        <v>35</v>
      </c>
      <c r="M40" s="16"/>
    </row>
    <row r="41" spans="1:13" s="17" customFormat="1" ht="12.75" x14ac:dyDescent="0.2">
      <c r="A41" s="14">
        <v>40</v>
      </c>
      <c r="B41" s="14">
        <v>1005</v>
      </c>
      <c r="C41" s="14">
        <v>10</v>
      </c>
      <c r="D41" s="8" t="s">
        <v>36</v>
      </c>
      <c r="E41" s="15">
        <v>443</v>
      </c>
      <c r="F41" s="15">
        <f t="shared" si="0"/>
        <v>487.3</v>
      </c>
      <c r="G41" s="8">
        <f>G40</f>
        <v>24640</v>
      </c>
      <c r="H41" s="110">
        <v>0</v>
      </c>
      <c r="I41" s="111">
        <f t="shared" si="1"/>
        <v>0</v>
      </c>
      <c r="J41" s="112">
        <f t="shared" si="2"/>
        <v>0</v>
      </c>
      <c r="K41" s="111">
        <f t="shared" si="3"/>
        <v>1461900</v>
      </c>
      <c r="L41" s="15" t="s">
        <v>35</v>
      </c>
      <c r="M41" s="16"/>
    </row>
    <row r="42" spans="1:13" s="17" customFormat="1" ht="12.75" x14ac:dyDescent="0.2">
      <c r="A42" s="14">
        <v>41</v>
      </c>
      <c r="B42" s="14">
        <v>1101</v>
      </c>
      <c r="C42" s="14">
        <v>11</v>
      </c>
      <c r="D42" s="8" t="s">
        <v>34</v>
      </c>
      <c r="E42" s="15">
        <v>619</v>
      </c>
      <c r="F42" s="15">
        <f t="shared" si="0"/>
        <v>680.90000000000009</v>
      </c>
      <c r="G42" s="8">
        <f>G41+80</f>
        <v>24720</v>
      </c>
      <c r="H42" s="110">
        <f t="shared" si="4"/>
        <v>15301680</v>
      </c>
      <c r="I42" s="111">
        <f t="shared" si="1"/>
        <v>16066764</v>
      </c>
      <c r="J42" s="112">
        <f t="shared" si="2"/>
        <v>40000</v>
      </c>
      <c r="K42" s="111">
        <f t="shared" si="3"/>
        <v>2042700.0000000002</v>
      </c>
      <c r="L42" s="15" t="s">
        <v>41</v>
      </c>
      <c r="M42" s="16"/>
    </row>
    <row r="43" spans="1:13" s="17" customFormat="1" ht="12.75" x14ac:dyDescent="0.2">
      <c r="A43" s="14">
        <v>42</v>
      </c>
      <c r="B43" s="14">
        <v>1102</v>
      </c>
      <c r="C43" s="14">
        <v>11</v>
      </c>
      <c r="D43" s="8" t="s">
        <v>34</v>
      </c>
      <c r="E43" s="15">
        <v>583</v>
      </c>
      <c r="F43" s="15">
        <f t="shared" si="0"/>
        <v>641.30000000000007</v>
      </c>
      <c r="G43" s="8">
        <f>G42</f>
        <v>24720</v>
      </c>
      <c r="H43" s="110">
        <f t="shared" si="4"/>
        <v>14411760</v>
      </c>
      <c r="I43" s="111">
        <f t="shared" si="1"/>
        <v>15132348</v>
      </c>
      <c r="J43" s="112">
        <f t="shared" si="2"/>
        <v>38000</v>
      </c>
      <c r="K43" s="111">
        <f t="shared" si="3"/>
        <v>1923900.0000000002</v>
      </c>
      <c r="L43" s="15" t="s">
        <v>41</v>
      </c>
      <c r="M43" s="16"/>
    </row>
    <row r="44" spans="1:13" s="17" customFormat="1" ht="12.75" x14ac:dyDescent="0.2">
      <c r="A44" s="14">
        <v>43</v>
      </c>
      <c r="B44" s="14">
        <v>1103</v>
      </c>
      <c r="C44" s="14">
        <v>11</v>
      </c>
      <c r="D44" s="8" t="s">
        <v>36</v>
      </c>
      <c r="E44" s="15">
        <v>425</v>
      </c>
      <c r="F44" s="15">
        <f t="shared" si="0"/>
        <v>467.50000000000006</v>
      </c>
      <c r="G44" s="8">
        <f>G43</f>
        <v>24720</v>
      </c>
      <c r="H44" s="110">
        <f t="shared" si="4"/>
        <v>10506000</v>
      </c>
      <c r="I44" s="111">
        <f t="shared" si="1"/>
        <v>11031300</v>
      </c>
      <c r="J44" s="112">
        <f t="shared" si="2"/>
        <v>27500</v>
      </c>
      <c r="K44" s="111">
        <f t="shared" si="3"/>
        <v>1402500.0000000002</v>
      </c>
      <c r="L44" s="15" t="s">
        <v>41</v>
      </c>
      <c r="M44" s="16"/>
    </row>
    <row r="45" spans="1:13" s="17" customFormat="1" ht="12.75" x14ac:dyDescent="0.2">
      <c r="A45" s="14">
        <v>44</v>
      </c>
      <c r="B45" s="14">
        <v>1104</v>
      </c>
      <c r="C45" s="14">
        <v>11</v>
      </c>
      <c r="D45" s="8" t="s">
        <v>36</v>
      </c>
      <c r="E45" s="15">
        <v>446</v>
      </c>
      <c r="F45" s="15">
        <f t="shared" si="0"/>
        <v>490.6</v>
      </c>
      <c r="G45" s="8">
        <f>G44</f>
        <v>24720</v>
      </c>
      <c r="H45" s="110">
        <v>0</v>
      </c>
      <c r="I45" s="111">
        <f t="shared" si="1"/>
        <v>0</v>
      </c>
      <c r="J45" s="112">
        <f t="shared" si="2"/>
        <v>0</v>
      </c>
      <c r="K45" s="111">
        <f t="shared" si="3"/>
        <v>1471800</v>
      </c>
      <c r="L45" s="15" t="s">
        <v>35</v>
      </c>
      <c r="M45" s="16"/>
    </row>
    <row r="46" spans="1:13" s="17" customFormat="1" ht="12.75" x14ac:dyDescent="0.2">
      <c r="A46" s="14">
        <v>45</v>
      </c>
      <c r="B46" s="14">
        <v>1105</v>
      </c>
      <c r="C46" s="14">
        <v>11</v>
      </c>
      <c r="D46" s="8" t="s">
        <v>36</v>
      </c>
      <c r="E46" s="15">
        <v>443</v>
      </c>
      <c r="F46" s="15">
        <f t="shared" si="0"/>
        <v>487.3</v>
      </c>
      <c r="G46" s="8">
        <f>G45</f>
        <v>24720</v>
      </c>
      <c r="H46" s="110">
        <v>0</v>
      </c>
      <c r="I46" s="111">
        <f t="shared" si="1"/>
        <v>0</v>
      </c>
      <c r="J46" s="112">
        <f t="shared" si="2"/>
        <v>0</v>
      </c>
      <c r="K46" s="111">
        <f t="shared" si="3"/>
        <v>1461900</v>
      </c>
      <c r="L46" s="15" t="s">
        <v>35</v>
      </c>
      <c r="M46" s="16"/>
    </row>
    <row r="47" spans="1:13" s="17" customFormat="1" ht="12.75" x14ac:dyDescent="0.2">
      <c r="A47" s="14">
        <v>46</v>
      </c>
      <c r="B47" s="14">
        <v>1201</v>
      </c>
      <c r="C47" s="14">
        <v>12</v>
      </c>
      <c r="D47" s="8" t="s">
        <v>34</v>
      </c>
      <c r="E47" s="15">
        <v>619</v>
      </c>
      <c r="F47" s="15">
        <f t="shared" si="0"/>
        <v>680.90000000000009</v>
      </c>
      <c r="G47" s="8">
        <f>G46+80</f>
        <v>24800</v>
      </c>
      <c r="H47" s="110">
        <f t="shared" si="4"/>
        <v>15351200</v>
      </c>
      <c r="I47" s="111">
        <f t="shared" si="1"/>
        <v>16118760</v>
      </c>
      <c r="J47" s="112">
        <f t="shared" si="2"/>
        <v>40500</v>
      </c>
      <c r="K47" s="111">
        <f t="shared" si="3"/>
        <v>2042700.0000000002</v>
      </c>
      <c r="L47" s="15" t="s">
        <v>41</v>
      </c>
      <c r="M47" s="16"/>
    </row>
    <row r="48" spans="1:13" s="17" customFormat="1" ht="12.75" x14ac:dyDescent="0.2">
      <c r="A48" s="14">
        <v>47</v>
      </c>
      <c r="B48" s="14">
        <v>1202</v>
      </c>
      <c r="C48" s="14">
        <v>12</v>
      </c>
      <c r="D48" s="8" t="s">
        <v>34</v>
      </c>
      <c r="E48" s="15">
        <v>583</v>
      </c>
      <c r="F48" s="15">
        <f t="shared" si="0"/>
        <v>641.30000000000007</v>
      </c>
      <c r="G48" s="8">
        <f>G47</f>
        <v>24800</v>
      </c>
      <c r="H48" s="110">
        <f t="shared" si="4"/>
        <v>14458400</v>
      </c>
      <c r="I48" s="111">
        <f t="shared" si="1"/>
        <v>15181320</v>
      </c>
      <c r="J48" s="112">
        <f t="shared" si="2"/>
        <v>38000</v>
      </c>
      <c r="K48" s="111">
        <f t="shared" si="3"/>
        <v>1923900.0000000002</v>
      </c>
      <c r="L48" s="15" t="s">
        <v>41</v>
      </c>
      <c r="M48" s="16"/>
    </row>
    <row r="49" spans="1:13" s="17" customFormat="1" ht="12.75" x14ac:dyDescent="0.2">
      <c r="A49" s="14">
        <v>48</v>
      </c>
      <c r="B49" s="14">
        <v>1203</v>
      </c>
      <c r="C49" s="14">
        <v>12</v>
      </c>
      <c r="D49" s="8" t="s">
        <v>36</v>
      </c>
      <c r="E49" s="15">
        <v>425</v>
      </c>
      <c r="F49" s="15">
        <f t="shared" si="0"/>
        <v>467.50000000000006</v>
      </c>
      <c r="G49" s="8">
        <f>G48</f>
        <v>24800</v>
      </c>
      <c r="H49" s="110">
        <f t="shared" si="4"/>
        <v>10540000</v>
      </c>
      <c r="I49" s="111">
        <f t="shared" si="1"/>
        <v>11067000</v>
      </c>
      <c r="J49" s="112">
        <f t="shared" si="2"/>
        <v>27500</v>
      </c>
      <c r="K49" s="111">
        <f t="shared" si="3"/>
        <v>1402500.0000000002</v>
      </c>
      <c r="L49" s="15" t="s">
        <v>41</v>
      </c>
      <c r="M49" s="16"/>
    </row>
    <row r="50" spans="1:13" s="17" customFormat="1" ht="12.75" x14ac:dyDescent="0.2">
      <c r="A50" s="14">
        <v>49</v>
      </c>
      <c r="B50" s="14">
        <v>1204</v>
      </c>
      <c r="C50" s="14">
        <v>12</v>
      </c>
      <c r="D50" s="8" t="s">
        <v>36</v>
      </c>
      <c r="E50" s="15">
        <v>446</v>
      </c>
      <c r="F50" s="15">
        <f t="shared" si="0"/>
        <v>490.6</v>
      </c>
      <c r="G50" s="8">
        <f>G49</f>
        <v>24800</v>
      </c>
      <c r="H50" s="110">
        <v>0</v>
      </c>
      <c r="I50" s="111">
        <f t="shared" si="1"/>
        <v>0</v>
      </c>
      <c r="J50" s="112">
        <f t="shared" si="2"/>
        <v>0</v>
      </c>
      <c r="K50" s="111">
        <f t="shared" si="3"/>
        <v>1471800</v>
      </c>
      <c r="L50" s="15" t="s">
        <v>35</v>
      </c>
      <c r="M50" s="16"/>
    </row>
    <row r="51" spans="1:13" s="17" customFormat="1" ht="12.75" x14ac:dyDescent="0.2">
      <c r="A51" s="14">
        <v>50</v>
      </c>
      <c r="B51" s="14">
        <v>1205</v>
      </c>
      <c r="C51" s="14">
        <v>12</v>
      </c>
      <c r="D51" s="8" t="s">
        <v>36</v>
      </c>
      <c r="E51" s="15">
        <v>443</v>
      </c>
      <c r="F51" s="15">
        <f t="shared" si="0"/>
        <v>487.3</v>
      </c>
      <c r="G51" s="8">
        <f>G50</f>
        <v>24800</v>
      </c>
      <c r="H51" s="110">
        <v>0</v>
      </c>
      <c r="I51" s="111">
        <f t="shared" si="1"/>
        <v>0</v>
      </c>
      <c r="J51" s="112">
        <f t="shared" si="2"/>
        <v>0</v>
      </c>
      <c r="K51" s="111">
        <f t="shared" si="3"/>
        <v>1461900</v>
      </c>
      <c r="L51" s="15" t="s">
        <v>35</v>
      </c>
      <c r="M51" s="16"/>
    </row>
    <row r="52" spans="1:13" s="17" customFormat="1" ht="12.75" x14ac:dyDescent="0.2">
      <c r="A52" s="14">
        <v>51</v>
      </c>
      <c r="B52" s="14">
        <v>1301</v>
      </c>
      <c r="C52" s="14">
        <v>13</v>
      </c>
      <c r="D52" s="98" t="s">
        <v>34</v>
      </c>
      <c r="E52" s="15">
        <v>619</v>
      </c>
      <c r="F52" s="15">
        <f t="shared" si="0"/>
        <v>680.90000000000009</v>
      </c>
      <c r="G52" s="8">
        <f>G51+80</f>
        <v>24880</v>
      </c>
      <c r="H52" s="110">
        <f t="shared" si="4"/>
        <v>15400720</v>
      </c>
      <c r="I52" s="111">
        <f t="shared" si="1"/>
        <v>16170756</v>
      </c>
      <c r="J52" s="112">
        <f t="shared" si="2"/>
        <v>40500</v>
      </c>
      <c r="K52" s="111">
        <f t="shared" si="3"/>
        <v>2042700.0000000002</v>
      </c>
      <c r="L52" s="15" t="s">
        <v>41</v>
      </c>
      <c r="M52" s="16"/>
    </row>
    <row r="53" spans="1:13" s="17" customFormat="1" ht="12.75" x14ac:dyDescent="0.2">
      <c r="A53" s="14">
        <v>52</v>
      </c>
      <c r="B53" s="14">
        <v>1302</v>
      </c>
      <c r="C53" s="14">
        <v>13</v>
      </c>
      <c r="D53" s="98" t="s">
        <v>34</v>
      </c>
      <c r="E53" s="15">
        <v>608</v>
      </c>
      <c r="F53" s="15">
        <f t="shared" si="0"/>
        <v>668.80000000000007</v>
      </c>
      <c r="G53" s="8">
        <f>G52</f>
        <v>24880</v>
      </c>
      <c r="H53" s="110">
        <f t="shared" si="4"/>
        <v>15127040</v>
      </c>
      <c r="I53" s="111">
        <f t="shared" si="1"/>
        <v>15883392</v>
      </c>
      <c r="J53" s="112">
        <f t="shared" si="2"/>
        <v>39500</v>
      </c>
      <c r="K53" s="111">
        <f t="shared" si="3"/>
        <v>2006400.0000000002</v>
      </c>
      <c r="L53" s="15" t="s">
        <v>41</v>
      </c>
      <c r="M53" s="16"/>
    </row>
    <row r="54" spans="1:13" s="17" customFormat="1" ht="12.75" x14ac:dyDescent="0.2">
      <c r="A54" s="14">
        <v>53</v>
      </c>
      <c r="B54" s="14">
        <v>1303</v>
      </c>
      <c r="C54" s="14">
        <v>13</v>
      </c>
      <c r="D54" s="98" t="s">
        <v>36</v>
      </c>
      <c r="E54" s="15">
        <v>425</v>
      </c>
      <c r="F54" s="15">
        <f t="shared" si="0"/>
        <v>467.50000000000006</v>
      </c>
      <c r="G54" s="8">
        <f>G53</f>
        <v>24880</v>
      </c>
      <c r="H54" s="110">
        <f t="shared" si="4"/>
        <v>10574000</v>
      </c>
      <c r="I54" s="111">
        <f t="shared" si="1"/>
        <v>11102700</v>
      </c>
      <c r="J54" s="112">
        <f t="shared" si="2"/>
        <v>28000</v>
      </c>
      <c r="K54" s="111">
        <f t="shared" si="3"/>
        <v>1402500.0000000002</v>
      </c>
      <c r="L54" s="15" t="s">
        <v>41</v>
      </c>
      <c r="M54" s="16"/>
    </row>
    <row r="55" spans="1:13" s="17" customFormat="1" ht="12.75" x14ac:dyDescent="0.2">
      <c r="A55" s="14">
        <v>54</v>
      </c>
      <c r="B55" s="14">
        <v>1305</v>
      </c>
      <c r="C55" s="14">
        <v>13</v>
      </c>
      <c r="D55" s="98" t="s">
        <v>34</v>
      </c>
      <c r="E55" s="15">
        <v>550</v>
      </c>
      <c r="F55" s="15">
        <f t="shared" si="0"/>
        <v>605</v>
      </c>
      <c r="G55" s="8">
        <f>G54</f>
        <v>24880</v>
      </c>
      <c r="H55" s="110">
        <f t="shared" si="4"/>
        <v>13684000</v>
      </c>
      <c r="I55" s="111">
        <f t="shared" si="1"/>
        <v>14368200</v>
      </c>
      <c r="J55" s="112">
        <f t="shared" si="2"/>
        <v>36000</v>
      </c>
      <c r="K55" s="111">
        <f t="shared" si="3"/>
        <v>1815000</v>
      </c>
      <c r="L55" s="15" t="s">
        <v>41</v>
      </c>
      <c r="M55" s="16"/>
    </row>
    <row r="56" spans="1:13" s="17" customFormat="1" ht="12.75" x14ac:dyDescent="0.2">
      <c r="A56" s="14">
        <v>55</v>
      </c>
      <c r="B56" s="14">
        <v>1401</v>
      </c>
      <c r="C56" s="14">
        <v>14</v>
      </c>
      <c r="D56" s="98" t="s">
        <v>34</v>
      </c>
      <c r="E56" s="15">
        <v>619</v>
      </c>
      <c r="F56" s="15">
        <f t="shared" si="0"/>
        <v>680.90000000000009</v>
      </c>
      <c r="G56" s="8">
        <f>G55+80</f>
        <v>24960</v>
      </c>
      <c r="H56" s="110">
        <f t="shared" si="4"/>
        <v>15450240</v>
      </c>
      <c r="I56" s="111">
        <f t="shared" si="1"/>
        <v>16222752</v>
      </c>
      <c r="J56" s="112">
        <f t="shared" si="2"/>
        <v>40500</v>
      </c>
      <c r="K56" s="111">
        <f t="shared" si="3"/>
        <v>2042700.0000000002</v>
      </c>
      <c r="L56" s="15" t="s">
        <v>41</v>
      </c>
      <c r="M56" s="16"/>
    </row>
    <row r="57" spans="1:13" s="17" customFormat="1" ht="12.75" x14ac:dyDescent="0.2">
      <c r="A57" s="14">
        <v>56</v>
      </c>
      <c r="B57" s="14">
        <v>1402</v>
      </c>
      <c r="C57" s="14">
        <v>14</v>
      </c>
      <c r="D57" s="98" t="s">
        <v>34</v>
      </c>
      <c r="E57" s="15">
        <v>608</v>
      </c>
      <c r="F57" s="15">
        <f t="shared" si="0"/>
        <v>668.80000000000007</v>
      </c>
      <c r="G57" s="8">
        <f>G56</f>
        <v>24960</v>
      </c>
      <c r="H57" s="110">
        <f t="shared" si="4"/>
        <v>15175680</v>
      </c>
      <c r="I57" s="111">
        <f t="shared" si="1"/>
        <v>15934464</v>
      </c>
      <c r="J57" s="112">
        <f t="shared" si="2"/>
        <v>40000</v>
      </c>
      <c r="K57" s="111">
        <f t="shared" si="3"/>
        <v>2006400.0000000002</v>
      </c>
      <c r="L57" s="15" t="s">
        <v>41</v>
      </c>
      <c r="M57" s="16"/>
    </row>
    <row r="58" spans="1:13" s="17" customFormat="1" ht="12.75" x14ac:dyDescent="0.2">
      <c r="A58" s="14">
        <v>57</v>
      </c>
      <c r="B58" s="14">
        <v>1403</v>
      </c>
      <c r="C58" s="14">
        <v>14</v>
      </c>
      <c r="D58" s="98" t="s">
        <v>36</v>
      </c>
      <c r="E58" s="15">
        <v>425</v>
      </c>
      <c r="F58" s="15">
        <f t="shared" si="0"/>
        <v>467.50000000000006</v>
      </c>
      <c r="G58" s="8">
        <f>G57</f>
        <v>24960</v>
      </c>
      <c r="H58" s="110">
        <f t="shared" si="4"/>
        <v>10608000</v>
      </c>
      <c r="I58" s="111">
        <f t="shared" si="1"/>
        <v>11138400</v>
      </c>
      <c r="J58" s="112">
        <f t="shared" si="2"/>
        <v>28000</v>
      </c>
      <c r="K58" s="111">
        <f t="shared" si="3"/>
        <v>1402500.0000000002</v>
      </c>
      <c r="L58" s="15" t="s">
        <v>41</v>
      </c>
      <c r="M58" s="16"/>
    </row>
    <row r="59" spans="1:13" s="17" customFormat="1" ht="12.75" x14ac:dyDescent="0.2">
      <c r="A59" s="14">
        <v>58</v>
      </c>
      <c r="B59" s="14">
        <v>1404</v>
      </c>
      <c r="C59" s="14">
        <v>14</v>
      </c>
      <c r="D59" s="98" t="s">
        <v>36</v>
      </c>
      <c r="E59" s="15">
        <v>446</v>
      </c>
      <c r="F59" s="15">
        <f t="shared" si="0"/>
        <v>490.6</v>
      </c>
      <c r="G59" s="8">
        <f>G58</f>
        <v>24960</v>
      </c>
      <c r="H59" s="110">
        <v>0</v>
      </c>
      <c r="I59" s="111">
        <f t="shared" si="1"/>
        <v>0</v>
      </c>
      <c r="J59" s="112">
        <f t="shared" si="2"/>
        <v>0</v>
      </c>
      <c r="K59" s="111">
        <f t="shared" si="3"/>
        <v>1471800</v>
      </c>
      <c r="L59" s="15" t="s">
        <v>35</v>
      </c>
      <c r="M59" s="16"/>
    </row>
    <row r="60" spans="1:13" s="17" customFormat="1" ht="12.75" x14ac:dyDescent="0.2">
      <c r="A60" s="14">
        <v>59</v>
      </c>
      <c r="B60" s="14">
        <v>1405</v>
      </c>
      <c r="C60" s="14">
        <v>14</v>
      </c>
      <c r="D60" s="98" t="s">
        <v>36</v>
      </c>
      <c r="E60" s="15">
        <v>443</v>
      </c>
      <c r="F60" s="15">
        <f t="shared" si="0"/>
        <v>487.3</v>
      </c>
      <c r="G60" s="8">
        <f>G59</f>
        <v>24960</v>
      </c>
      <c r="H60" s="110">
        <v>0</v>
      </c>
      <c r="I60" s="111">
        <f t="shared" si="1"/>
        <v>0</v>
      </c>
      <c r="J60" s="112">
        <f t="shared" si="2"/>
        <v>0</v>
      </c>
      <c r="K60" s="111">
        <f t="shared" si="3"/>
        <v>1461900</v>
      </c>
      <c r="L60" s="15" t="s">
        <v>35</v>
      </c>
      <c r="M60" s="16"/>
    </row>
    <row r="61" spans="1:13" s="17" customFormat="1" ht="12.75" x14ac:dyDescent="0.2">
      <c r="A61" s="14">
        <v>60</v>
      </c>
      <c r="B61" s="14">
        <v>1501</v>
      </c>
      <c r="C61" s="14">
        <v>15</v>
      </c>
      <c r="D61" s="98" t="s">
        <v>34</v>
      </c>
      <c r="E61" s="15">
        <v>619</v>
      </c>
      <c r="F61" s="15">
        <f t="shared" si="0"/>
        <v>680.90000000000009</v>
      </c>
      <c r="G61" s="8">
        <f>G60+80</f>
        <v>25040</v>
      </c>
      <c r="H61" s="110">
        <f t="shared" si="4"/>
        <v>15499760</v>
      </c>
      <c r="I61" s="111">
        <f t="shared" si="1"/>
        <v>16274748</v>
      </c>
      <c r="J61" s="112">
        <f t="shared" si="2"/>
        <v>40500</v>
      </c>
      <c r="K61" s="111">
        <f t="shared" si="3"/>
        <v>2042700.0000000002</v>
      </c>
      <c r="L61" s="15" t="s">
        <v>41</v>
      </c>
      <c r="M61" s="16"/>
    </row>
    <row r="62" spans="1:13" s="17" customFormat="1" ht="12.75" x14ac:dyDescent="0.2">
      <c r="A62" s="14">
        <v>61</v>
      </c>
      <c r="B62" s="14">
        <v>1502</v>
      </c>
      <c r="C62" s="14">
        <v>15</v>
      </c>
      <c r="D62" s="98" t="s">
        <v>34</v>
      </c>
      <c r="E62" s="15">
        <v>608</v>
      </c>
      <c r="F62" s="15">
        <f t="shared" si="0"/>
        <v>668.80000000000007</v>
      </c>
      <c r="G62" s="8">
        <f>G61</f>
        <v>25040</v>
      </c>
      <c r="H62" s="110">
        <f t="shared" si="4"/>
        <v>15224320</v>
      </c>
      <c r="I62" s="111">
        <f t="shared" si="1"/>
        <v>15985536</v>
      </c>
      <c r="J62" s="112">
        <f t="shared" si="2"/>
        <v>40000</v>
      </c>
      <c r="K62" s="111">
        <f t="shared" si="3"/>
        <v>2006400.0000000002</v>
      </c>
      <c r="L62" s="15" t="s">
        <v>41</v>
      </c>
      <c r="M62" s="16"/>
    </row>
    <row r="63" spans="1:13" s="17" customFormat="1" ht="12.75" x14ac:dyDescent="0.2">
      <c r="A63" s="14">
        <v>62</v>
      </c>
      <c r="B63" s="14">
        <v>1503</v>
      </c>
      <c r="C63" s="14">
        <v>15</v>
      </c>
      <c r="D63" s="98" t="s">
        <v>36</v>
      </c>
      <c r="E63" s="15">
        <v>425</v>
      </c>
      <c r="F63" s="15">
        <f t="shared" si="0"/>
        <v>467.50000000000006</v>
      </c>
      <c r="G63" s="8">
        <f>G62</f>
        <v>25040</v>
      </c>
      <c r="H63" s="110">
        <f t="shared" si="4"/>
        <v>10642000</v>
      </c>
      <c r="I63" s="111">
        <f t="shared" si="1"/>
        <v>11174100</v>
      </c>
      <c r="J63" s="112">
        <f t="shared" si="2"/>
        <v>28000</v>
      </c>
      <c r="K63" s="111">
        <f t="shared" si="3"/>
        <v>1402500.0000000002</v>
      </c>
      <c r="L63" s="15" t="s">
        <v>41</v>
      </c>
      <c r="M63" s="16"/>
    </row>
    <row r="64" spans="1:13" s="17" customFormat="1" ht="12.75" x14ac:dyDescent="0.2">
      <c r="A64" s="14">
        <v>63</v>
      </c>
      <c r="B64" s="14">
        <v>1504</v>
      </c>
      <c r="C64" s="14">
        <v>15</v>
      </c>
      <c r="D64" s="98" t="s">
        <v>36</v>
      </c>
      <c r="E64" s="15">
        <v>446</v>
      </c>
      <c r="F64" s="15">
        <f t="shared" si="0"/>
        <v>490.6</v>
      </c>
      <c r="G64" s="8">
        <f>G63</f>
        <v>25040</v>
      </c>
      <c r="H64" s="110">
        <v>0</v>
      </c>
      <c r="I64" s="111">
        <f t="shared" si="1"/>
        <v>0</v>
      </c>
      <c r="J64" s="112">
        <f t="shared" si="2"/>
        <v>0</v>
      </c>
      <c r="K64" s="111">
        <f t="shared" si="3"/>
        <v>1471800</v>
      </c>
      <c r="L64" s="15" t="s">
        <v>35</v>
      </c>
      <c r="M64" s="16"/>
    </row>
    <row r="65" spans="1:13" s="17" customFormat="1" ht="12.75" x14ac:dyDescent="0.2">
      <c r="A65" s="14">
        <v>64</v>
      </c>
      <c r="B65" s="14">
        <v>1505</v>
      </c>
      <c r="C65" s="14">
        <v>15</v>
      </c>
      <c r="D65" s="98" t="s">
        <v>36</v>
      </c>
      <c r="E65" s="15">
        <v>443</v>
      </c>
      <c r="F65" s="15">
        <f t="shared" si="0"/>
        <v>487.3</v>
      </c>
      <c r="G65" s="8">
        <f>G64</f>
        <v>25040</v>
      </c>
      <c r="H65" s="110">
        <v>0</v>
      </c>
      <c r="I65" s="111">
        <f t="shared" si="1"/>
        <v>0</v>
      </c>
      <c r="J65" s="112">
        <f t="shared" si="2"/>
        <v>0</v>
      </c>
      <c r="K65" s="111">
        <f t="shared" si="3"/>
        <v>1461900</v>
      </c>
      <c r="L65" s="15" t="s">
        <v>35</v>
      </c>
      <c r="M65" s="16"/>
    </row>
    <row r="66" spans="1:13" s="17" customFormat="1" ht="12.75" x14ac:dyDescent="0.2">
      <c r="A66" s="14">
        <v>65</v>
      </c>
      <c r="B66" s="14">
        <v>1601</v>
      </c>
      <c r="C66" s="14">
        <v>16</v>
      </c>
      <c r="D66" s="98" t="s">
        <v>34</v>
      </c>
      <c r="E66" s="15">
        <v>619</v>
      </c>
      <c r="F66" s="15">
        <f t="shared" si="0"/>
        <v>680.90000000000009</v>
      </c>
      <c r="G66" s="8">
        <f>G65+80</f>
        <v>25120</v>
      </c>
      <c r="H66" s="110">
        <f t="shared" si="4"/>
        <v>15549280</v>
      </c>
      <c r="I66" s="111">
        <f t="shared" si="1"/>
        <v>16326744</v>
      </c>
      <c r="J66" s="112">
        <f t="shared" si="2"/>
        <v>41000</v>
      </c>
      <c r="K66" s="111">
        <f t="shared" si="3"/>
        <v>2042700.0000000002</v>
      </c>
      <c r="L66" s="15" t="s">
        <v>41</v>
      </c>
      <c r="M66" s="16"/>
    </row>
    <row r="67" spans="1:13" s="17" customFormat="1" ht="12.75" x14ac:dyDescent="0.2">
      <c r="A67" s="14">
        <v>66</v>
      </c>
      <c r="B67" s="14">
        <v>1602</v>
      </c>
      <c r="C67" s="14">
        <v>16</v>
      </c>
      <c r="D67" s="98" t="s">
        <v>34</v>
      </c>
      <c r="E67" s="15">
        <v>608</v>
      </c>
      <c r="F67" s="15">
        <f t="shared" ref="F67:F71" si="5">E67*1.1</f>
        <v>668.80000000000007</v>
      </c>
      <c r="G67" s="8">
        <f>G66</f>
        <v>25120</v>
      </c>
      <c r="H67" s="110">
        <f t="shared" ref="H67:H71" si="6">E67*G67</f>
        <v>15272960</v>
      </c>
      <c r="I67" s="111">
        <f t="shared" ref="I67:I71" si="7">ROUND(H67*1.05,0)</f>
        <v>16036608</v>
      </c>
      <c r="J67" s="112">
        <f t="shared" ref="J67:J71" si="8">MROUND((I67*0.03/12),500)</f>
        <v>40000</v>
      </c>
      <c r="K67" s="111">
        <f t="shared" ref="K67:K71" si="9">F67*3000</f>
        <v>2006400.0000000002</v>
      </c>
      <c r="L67" s="15" t="s">
        <v>41</v>
      </c>
      <c r="M67" s="16"/>
    </row>
    <row r="68" spans="1:13" s="17" customFormat="1" ht="12.75" x14ac:dyDescent="0.2">
      <c r="A68" s="14">
        <v>67</v>
      </c>
      <c r="B68" s="14">
        <v>1603</v>
      </c>
      <c r="C68" s="14">
        <v>16</v>
      </c>
      <c r="D68" s="98" t="s">
        <v>36</v>
      </c>
      <c r="E68" s="15">
        <v>425</v>
      </c>
      <c r="F68" s="15">
        <f t="shared" si="5"/>
        <v>467.50000000000006</v>
      </c>
      <c r="G68" s="8">
        <f>G67</f>
        <v>25120</v>
      </c>
      <c r="H68" s="110">
        <f t="shared" si="6"/>
        <v>10676000</v>
      </c>
      <c r="I68" s="111">
        <f t="shared" si="7"/>
        <v>11209800</v>
      </c>
      <c r="J68" s="112">
        <f t="shared" si="8"/>
        <v>28000</v>
      </c>
      <c r="K68" s="111">
        <f t="shared" si="9"/>
        <v>1402500.0000000002</v>
      </c>
      <c r="L68" s="15" t="s">
        <v>41</v>
      </c>
      <c r="M68" s="16"/>
    </row>
    <row r="69" spans="1:13" s="17" customFormat="1" ht="12.75" x14ac:dyDescent="0.2">
      <c r="A69" s="14">
        <v>68</v>
      </c>
      <c r="B69" s="14">
        <v>1604</v>
      </c>
      <c r="C69" s="14">
        <v>16</v>
      </c>
      <c r="D69" s="98" t="s">
        <v>36</v>
      </c>
      <c r="E69" s="15">
        <v>446</v>
      </c>
      <c r="F69" s="15">
        <f t="shared" si="5"/>
        <v>490.6</v>
      </c>
      <c r="G69" s="8">
        <f>G68</f>
        <v>25120</v>
      </c>
      <c r="H69" s="110">
        <v>0</v>
      </c>
      <c r="I69" s="111">
        <f t="shared" si="7"/>
        <v>0</v>
      </c>
      <c r="J69" s="112">
        <f t="shared" si="8"/>
        <v>0</v>
      </c>
      <c r="K69" s="111">
        <f t="shared" si="9"/>
        <v>1471800</v>
      </c>
      <c r="L69" s="15" t="s">
        <v>35</v>
      </c>
      <c r="M69" s="16"/>
    </row>
    <row r="70" spans="1:13" s="17" customFormat="1" ht="12.75" x14ac:dyDescent="0.2">
      <c r="A70" s="14">
        <v>69</v>
      </c>
      <c r="B70" s="14">
        <v>1605</v>
      </c>
      <c r="C70" s="14">
        <v>16</v>
      </c>
      <c r="D70" s="98" t="s">
        <v>36</v>
      </c>
      <c r="E70" s="15">
        <v>443</v>
      </c>
      <c r="F70" s="15">
        <f t="shared" si="5"/>
        <v>487.3</v>
      </c>
      <c r="G70" s="8">
        <f>G69</f>
        <v>25120</v>
      </c>
      <c r="H70" s="110">
        <v>0</v>
      </c>
      <c r="I70" s="111">
        <f t="shared" si="7"/>
        <v>0</v>
      </c>
      <c r="J70" s="112">
        <f t="shared" si="8"/>
        <v>0</v>
      </c>
      <c r="K70" s="111">
        <f t="shared" si="9"/>
        <v>1461900</v>
      </c>
      <c r="L70" s="15" t="s">
        <v>35</v>
      </c>
      <c r="M70" s="16"/>
    </row>
    <row r="71" spans="1:13" s="17" customFormat="1" ht="12.75" x14ac:dyDescent="0.2">
      <c r="A71" s="14">
        <v>70</v>
      </c>
      <c r="B71" s="14">
        <v>1701</v>
      </c>
      <c r="C71" s="14">
        <v>17</v>
      </c>
      <c r="D71" s="97" t="s">
        <v>21</v>
      </c>
      <c r="E71" s="15">
        <v>955</v>
      </c>
      <c r="F71" s="15">
        <f t="shared" si="5"/>
        <v>1050.5</v>
      </c>
      <c r="G71" s="8">
        <f>G70+80</f>
        <v>25200</v>
      </c>
      <c r="H71" s="110">
        <f t="shared" si="6"/>
        <v>24066000</v>
      </c>
      <c r="I71" s="111">
        <f t="shared" si="7"/>
        <v>25269300</v>
      </c>
      <c r="J71" s="112">
        <f t="shared" si="8"/>
        <v>63000</v>
      </c>
      <c r="K71" s="111">
        <f t="shared" si="9"/>
        <v>3151500</v>
      </c>
      <c r="L71" s="15" t="s">
        <v>41</v>
      </c>
      <c r="M71" s="16"/>
    </row>
    <row r="72" spans="1:13" s="17" customFormat="1" ht="12.75" x14ac:dyDescent="0.2">
      <c r="A72" s="102" t="s">
        <v>52</v>
      </c>
      <c r="B72" s="102"/>
      <c r="C72" s="102"/>
      <c r="D72" s="102"/>
      <c r="E72" s="99">
        <f t="shared" ref="E72:F72" si="10">SUM(E2:E71)</f>
        <v>36749</v>
      </c>
      <c r="F72" s="99">
        <f t="shared" si="10"/>
        <v>40423.900000000009</v>
      </c>
      <c r="G72" s="8"/>
      <c r="H72" s="113">
        <f t="shared" ref="H72:K72" si="11">SUM(H2:H71)</f>
        <v>494303680</v>
      </c>
      <c r="I72" s="114">
        <f t="shared" si="11"/>
        <v>519018864</v>
      </c>
      <c r="J72" s="115"/>
      <c r="K72" s="114">
        <f t="shared" si="11"/>
        <v>121271700</v>
      </c>
      <c r="L72" s="16"/>
      <c r="M72" s="16"/>
    </row>
    <row r="73" spans="1:13" x14ac:dyDescent="0.3">
      <c r="K73" s="9"/>
    </row>
    <row r="74" spans="1:13" x14ac:dyDescent="0.3">
      <c r="K74" s="9"/>
    </row>
    <row r="75" spans="1:13" x14ac:dyDescent="0.3">
      <c r="K75" s="9"/>
    </row>
    <row r="76" spans="1:13" x14ac:dyDescent="0.3">
      <c r="K76" s="9"/>
    </row>
    <row r="77" spans="1:13" x14ac:dyDescent="0.3">
      <c r="K77" s="9"/>
    </row>
    <row r="78" spans="1:13" x14ac:dyDescent="0.3">
      <c r="K78" s="9"/>
    </row>
    <row r="79" spans="1:13" x14ac:dyDescent="0.3">
      <c r="K79" s="9"/>
    </row>
    <row r="80" spans="1:13" x14ac:dyDescent="0.3">
      <c r="K80" s="9"/>
    </row>
    <row r="81" spans="11:11" x14ac:dyDescent="0.3">
      <c r="K81" s="9"/>
    </row>
    <row r="82" spans="11:11" x14ac:dyDescent="0.3">
      <c r="K82" s="9"/>
    </row>
    <row r="83" spans="11:11" x14ac:dyDescent="0.3">
      <c r="K83" s="9"/>
    </row>
    <row r="84" spans="11:11" x14ac:dyDescent="0.3">
      <c r="K84" s="9"/>
    </row>
    <row r="85" spans="11:11" x14ac:dyDescent="0.3">
      <c r="K85" s="9"/>
    </row>
    <row r="86" spans="11:11" x14ac:dyDescent="0.3">
      <c r="K86" s="9"/>
    </row>
    <row r="87" spans="11:11" x14ac:dyDescent="0.3">
      <c r="K87" s="9"/>
    </row>
    <row r="88" spans="11:11" x14ac:dyDescent="0.3">
      <c r="K88" s="9"/>
    </row>
    <row r="89" spans="11:11" x14ac:dyDescent="0.3">
      <c r="K89" s="9"/>
    </row>
    <row r="90" spans="11:11" x14ac:dyDescent="0.3">
      <c r="K90" s="9"/>
    </row>
    <row r="91" spans="11:11" x14ac:dyDescent="0.3">
      <c r="K91" s="9"/>
    </row>
    <row r="92" spans="11:11" x14ac:dyDescent="0.3">
      <c r="K92" s="9"/>
    </row>
    <row r="93" spans="11:11" x14ac:dyDescent="0.3">
      <c r="K93" s="9"/>
    </row>
    <row r="94" spans="11:11" x14ac:dyDescent="0.3">
      <c r="K94" s="9"/>
    </row>
    <row r="95" spans="11:11" x14ac:dyDescent="0.3">
      <c r="K95" s="9"/>
    </row>
    <row r="96" spans="11:11" x14ac:dyDescent="0.3">
      <c r="K96" s="9"/>
    </row>
    <row r="97" spans="11:11" x14ac:dyDescent="0.3">
      <c r="K97" s="9"/>
    </row>
    <row r="98" spans="11:11" x14ac:dyDescent="0.3">
      <c r="K98" s="9"/>
    </row>
    <row r="99" spans="11:11" x14ac:dyDescent="0.3">
      <c r="K99" s="9"/>
    </row>
    <row r="100" spans="11:11" x14ac:dyDescent="0.3">
      <c r="K100" s="9"/>
    </row>
    <row r="101" spans="11:11" x14ac:dyDescent="0.3">
      <c r="K101" s="9"/>
    </row>
    <row r="102" spans="11:11" x14ac:dyDescent="0.3">
      <c r="K102" s="9"/>
    </row>
    <row r="103" spans="11:11" x14ac:dyDescent="0.3">
      <c r="K103" s="9"/>
    </row>
    <row r="104" spans="11:11" x14ac:dyDescent="0.3">
      <c r="K104" s="9"/>
    </row>
    <row r="105" spans="11:11" x14ac:dyDescent="0.3">
      <c r="K105" s="9"/>
    </row>
    <row r="106" spans="11:11" x14ac:dyDescent="0.3">
      <c r="K106" s="9"/>
    </row>
    <row r="107" spans="11:11" x14ac:dyDescent="0.3">
      <c r="K107" s="9"/>
    </row>
    <row r="108" spans="11:11" x14ac:dyDescent="0.3">
      <c r="K108" s="9"/>
    </row>
    <row r="109" spans="11:11" x14ac:dyDescent="0.3">
      <c r="K109" s="9"/>
    </row>
    <row r="110" spans="11:11" x14ac:dyDescent="0.3">
      <c r="K110" s="9"/>
    </row>
    <row r="111" spans="11:11" x14ac:dyDescent="0.3">
      <c r="K111" s="9"/>
    </row>
    <row r="112" spans="11:11" x14ac:dyDescent="0.3">
      <c r="K112" s="9"/>
    </row>
    <row r="113" spans="11:11" x14ac:dyDescent="0.3">
      <c r="K113" s="9"/>
    </row>
    <row r="114" spans="11:11" x14ac:dyDescent="0.3">
      <c r="K114" s="9"/>
    </row>
    <row r="115" spans="11:11" x14ac:dyDescent="0.3">
      <c r="K115" s="9"/>
    </row>
    <row r="116" spans="11:11" x14ac:dyDescent="0.3">
      <c r="K116" s="9"/>
    </row>
    <row r="117" spans="11:11" x14ac:dyDescent="0.3">
      <c r="K117" s="9"/>
    </row>
    <row r="118" spans="11:11" x14ac:dyDescent="0.3">
      <c r="K118" s="9"/>
    </row>
    <row r="119" spans="11:11" x14ac:dyDescent="0.3">
      <c r="K119" s="9"/>
    </row>
    <row r="120" spans="11:11" x14ac:dyDescent="0.3">
      <c r="K120" s="9"/>
    </row>
    <row r="121" spans="11:11" x14ac:dyDescent="0.3">
      <c r="K121" s="9"/>
    </row>
    <row r="122" spans="11:11" x14ac:dyDescent="0.3">
      <c r="K122" s="9"/>
    </row>
    <row r="123" spans="11:11" x14ac:dyDescent="0.3">
      <c r="K123" s="9"/>
    </row>
    <row r="124" spans="11:11" x14ac:dyDescent="0.3">
      <c r="K124" s="9"/>
    </row>
    <row r="125" spans="11:11" x14ac:dyDescent="0.3">
      <c r="K125" s="9"/>
    </row>
    <row r="126" spans="11:11" x14ac:dyDescent="0.3">
      <c r="K126" s="9"/>
    </row>
    <row r="127" spans="11:11" x14ac:dyDescent="0.3">
      <c r="K127" s="9"/>
    </row>
    <row r="128" spans="11:11" x14ac:dyDescent="0.3">
      <c r="K128" s="9"/>
    </row>
    <row r="129" spans="11:11" x14ac:dyDescent="0.3">
      <c r="K129" s="9"/>
    </row>
    <row r="130" spans="11:11" x14ac:dyDescent="0.3">
      <c r="K130" s="9"/>
    </row>
    <row r="131" spans="11:11" x14ac:dyDescent="0.3">
      <c r="K131" s="9"/>
    </row>
    <row r="132" spans="11:11" x14ac:dyDescent="0.3">
      <c r="K132" s="9"/>
    </row>
    <row r="133" spans="11:11" x14ac:dyDescent="0.3">
      <c r="K133" s="9"/>
    </row>
    <row r="134" spans="11:11" x14ac:dyDescent="0.3">
      <c r="K134" s="9"/>
    </row>
    <row r="135" spans="11:11" x14ac:dyDescent="0.3">
      <c r="K135" s="9"/>
    </row>
    <row r="136" spans="11:11" x14ac:dyDescent="0.3">
      <c r="K136" s="9"/>
    </row>
    <row r="137" spans="11:11" x14ac:dyDescent="0.3">
      <c r="K137" s="9"/>
    </row>
    <row r="138" spans="11:11" x14ac:dyDescent="0.3">
      <c r="K138" s="9"/>
    </row>
    <row r="139" spans="11:11" x14ac:dyDescent="0.3">
      <c r="K139" s="9"/>
    </row>
    <row r="140" spans="11:11" x14ac:dyDescent="0.3">
      <c r="K140" s="9"/>
    </row>
    <row r="141" spans="11:11" x14ac:dyDescent="0.3">
      <c r="K141" s="9"/>
    </row>
    <row r="142" spans="11:11" x14ac:dyDescent="0.3">
      <c r="K142" s="9"/>
    </row>
    <row r="143" spans="11:11" x14ac:dyDescent="0.3">
      <c r="K143" s="9"/>
    </row>
    <row r="144" spans="11:11" x14ac:dyDescent="0.3">
      <c r="K144" s="9"/>
    </row>
    <row r="145" spans="11:11" x14ac:dyDescent="0.3">
      <c r="K145" s="9"/>
    </row>
    <row r="146" spans="11:11" x14ac:dyDescent="0.3">
      <c r="K146" s="9"/>
    </row>
    <row r="147" spans="11:11" x14ac:dyDescent="0.3">
      <c r="K147" s="9"/>
    </row>
    <row r="148" spans="11:11" x14ac:dyDescent="0.3">
      <c r="K148" s="9"/>
    </row>
    <row r="149" spans="11:11" x14ac:dyDescent="0.3">
      <c r="K149" s="9"/>
    </row>
    <row r="150" spans="11:11" x14ac:dyDescent="0.3">
      <c r="K150" s="9"/>
    </row>
    <row r="151" spans="11:11" x14ac:dyDescent="0.3">
      <c r="K151" s="9"/>
    </row>
    <row r="152" spans="11:11" x14ac:dyDescent="0.3">
      <c r="K152" s="9"/>
    </row>
    <row r="153" spans="11:11" x14ac:dyDescent="0.3">
      <c r="K153" s="9"/>
    </row>
    <row r="154" spans="11:11" x14ac:dyDescent="0.3">
      <c r="K154" s="9"/>
    </row>
    <row r="155" spans="11:11" x14ac:dyDescent="0.3">
      <c r="K155" s="9"/>
    </row>
    <row r="156" spans="11:11" x14ac:dyDescent="0.3">
      <c r="K156" s="9"/>
    </row>
    <row r="157" spans="11:11" x14ac:dyDescent="0.3">
      <c r="K157" s="9"/>
    </row>
    <row r="158" spans="11:11" x14ac:dyDescent="0.3">
      <c r="K158" s="9"/>
    </row>
    <row r="159" spans="11:11" x14ac:dyDescent="0.3">
      <c r="K159" s="9"/>
    </row>
    <row r="160" spans="11:11" x14ac:dyDescent="0.3">
      <c r="K160" s="9"/>
    </row>
    <row r="161" spans="11:11" x14ac:dyDescent="0.3">
      <c r="K161" s="9"/>
    </row>
    <row r="162" spans="11:11" x14ac:dyDescent="0.3">
      <c r="K162" s="9"/>
    </row>
    <row r="163" spans="11:11" x14ac:dyDescent="0.3">
      <c r="K163" s="9"/>
    </row>
    <row r="164" spans="11:11" x14ac:dyDescent="0.3">
      <c r="K164" s="9"/>
    </row>
    <row r="165" spans="11:11" x14ac:dyDescent="0.3">
      <c r="K165" s="9"/>
    </row>
    <row r="166" spans="11:11" x14ac:dyDescent="0.3">
      <c r="K166" s="9"/>
    </row>
    <row r="167" spans="11:11" x14ac:dyDescent="0.3">
      <c r="K167" s="9"/>
    </row>
    <row r="168" spans="11:11" x14ac:dyDescent="0.3">
      <c r="K168" s="9"/>
    </row>
    <row r="169" spans="11:11" x14ac:dyDescent="0.3">
      <c r="K169" s="9"/>
    </row>
    <row r="170" spans="11:11" x14ac:dyDescent="0.3">
      <c r="K170" s="9"/>
    </row>
    <row r="171" spans="11:11" x14ac:dyDescent="0.3">
      <c r="K171" s="9"/>
    </row>
    <row r="172" spans="11:11" x14ac:dyDescent="0.3">
      <c r="K172" s="9"/>
    </row>
    <row r="173" spans="11:11" x14ac:dyDescent="0.3">
      <c r="K173" s="9"/>
    </row>
    <row r="174" spans="11:11" x14ac:dyDescent="0.3">
      <c r="K174" s="9"/>
    </row>
    <row r="175" spans="11:11" x14ac:dyDescent="0.3">
      <c r="K175" s="9"/>
    </row>
    <row r="176" spans="11:11" x14ac:dyDescent="0.3">
      <c r="K176" s="9"/>
    </row>
    <row r="177" spans="11:11" x14ac:dyDescent="0.3">
      <c r="K177" s="9"/>
    </row>
    <row r="178" spans="11:11" x14ac:dyDescent="0.3">
      <c r="K178" s="9"/>
    </row>
    <row r="179" spans="11:11" x14ac:dyDescent="0.3">
      <c r="K179" s="9"/>
    </row>
    <row r="180" spans="11:11" x14ac:dyDescent="0.3">
      <c r="K180" s="9"/>
    </row>
    <row r="181" spans="11:11" x14ac:dyDescent="0.3">
      <c r="K181" s="9"/>
    </row>
    <row r="182" spans="11:11" x14ac:dyDescent="0.3">
      <c r="K182" s="9"/>
    </row>
    <row r="183" spans="11:11" x14ac:dyDescent="0.3">
      <c r="K183" s="9"/>
    </row>
    <row r="184" spans="11:11" x14ac:dyDescent="0.3">
      <c r="K184" s="9"/>
    </row>
    <row r="185" spans="11:11" x14ac:dyDescent="0.3">
      <c r="K185" s="9"/>
    </row>
    <row r="186" spans="11:11" x14ac:dyDescent="0.3">
      <c r="K186" s="9"/>
    </row>
    <row r="187" spans="11:11" x14ac:dyDescent="0.3">
      <c r="K187" s="9"/>
    </row>
    <row r="188" spans="11:11" x14ac:dyDescent="0.3">
      <c r="K188" s="9"/>
    </row>
    <row r="189" spans="11:11" x14ac:dyDescent="0.3">
      <c r="K189" s="9"/>
    </row>
    <row r="190" spans="11:11" x14ac:dyDescent="0.3">
      <c r="K190" s="9"/>
    </row>
    <row r="191" spans="11:11" x14ac:dyDescent="0.3">
      <c r="K191" s="9"/>
    </row>
    <row r="192" spans="11:11" x14ac:dyDescent="0.3">
      <c r="K192" s="9"/>
    </row>
    <row r="193" spans="11:11" x14ac:dyDescent="0.3">
      <c r="K193" s="9"/>
    </row>
    <row r="194" spans="11:11" x14ac:dyDescent="0.3">
      <c r="K194" s="9"/>
    </row>
    <row r="195" spans="11:11" x14ac:dyDescent="0.3">
      <c r="K195" s="9"/>
    </row>
    <row r="196" spans="11:11" x14ac:dyDescent="0.3">
      <c r="K196" s="9"/>
    </row>
    <row r="197" spans="11:11" x14ac:dyDescent="0.3">
      <c r="K197" s="9"/>
    </row>
    <row r="198" spans="11:11" x14ac:dyDescent="0.3">
      <c r="K198" s="9"/>
    </row>
    <row r="199" spans="11:11" x14ac:dyDescent="0.3">
      <c r="K199" s="9"/>
    </row>
    <row r="200" spans="11:11" x14ac:dyDescent="0.3">
      <c r="K200" s="9"/>
    </row>
    <row r="201" spans="11:11" x14ac:dyDescent="0.3">
      <c r="K201" s="9"/>
    </row>
    <row r="202" spans="11:11" x14ac:dyDescent="0.3">
      <c r="K202" s="9"/>
    </row>
    <row r="203" spans="11:11" x14ac:dyDescent="0.3">
      <c r="K203" s="9"/>
    </row>
    <row r="204" spans="11:11" x14ac:dyDescent="0.3">
      <c r="K204" s="9"/>
    </row>
    <row r="205" spans="11:11" x14ac:dyDescent="0.3">
      <c r="K205" s="9"/>
    </row>
    <row r="206" spans="11:11" x14ac:dyDescent="0.3">
      <c r="K206" s="9"/>
    </row>
    <row r="207" spans="11:11" x14ac:dyDescent="0.3">
      <c r="K207" s="9"/>
    </row>
    <row r="208" spans="11:11" x14ac:dyDescent="0.3">
      <c r="K208" s="9"/>
    </row>
    <row r="209" spans="11:11" x14ac:dyDescent="0.3">
      <c r="K209" s="9"/>
    </row>
    <row r="210" spans="11:11" x14ac:dyDescent="0.3">
      <c r="K210" s="9"/>
    </row>
    <row r="211" spans="11:11" x14ac:dyDescent="0.3">
      <c r="K211" s="9"/>
    </row>
  </sheetData>
  <mergeCells count="1">
    <mergeCell ref="A72:D72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D7DDC-EDA1-4628-873B-BD6223F0C63C}">
  <dimension ref="A1:M177"/>
  <sheetViews>
    <sheetView topLeftCell="A13" zoomScale="145" zoomScaleNormal="145" workbookViewId="0">
      <selection activeCell="K38" sqref="K38"/>
    </sheetView>
  </sheetViews>
  <sheetFormatPr defaultRowHeight="16.5" x14ac:dyDescent="0.3"/>
  <cols>
    <col min="1" max="1" width="4.42578125" style="11" customWidth="1"/>
    <col min="2" max="2" width="6.7109375" style="11" customWidth="1"/>
    <col min="3" max="3" width="4.7109375" style="11" customWidth="1"/>
    <col min="4" max="4" width="6.5703125" style="12" customWidth="1"/>
    <col min="5" max="5" width="7" style="12" customWidth="1"/>
    <col min="6" max="6" width="6.5703125" style="13" customWidth="1"/>
    <col min="7" max="7" width="6.5703125" style="9" customWidth="1"/>
    <col min="8" max="8" width="13.28515625" style="9" customWidth="1"/>
    <col min="9" max="9" width="14" style="9" customWidth="1"/>
    <col min="10" max="10" width="9" style="9" customWidth="1"/>
    <col min="11" max="11" width="11" style="116" customWidth="1"/>
    <col min="12" max="12" width="8.5703125" style="10" customWidth="1"/>
    <col min="13" max="13" width="9.140625" style="10"/>
    <col min="14" max="16384" width="9.140625" style="9"/>
  </cols>
  <sheetData>
    <row r="1" spans="1:13" ht="57" customHeight="1" x14ac:dyDescent="0.3">
      <c r="A1" s="69" t="s">
        <v>1</v>
      </c>
      <c r="B1" s="70" t="s">
        <v>0</v>
      </c>
      <c r="C1" s="71" t="s">
        <v>3</v>
      </c>
      <c r="D1" s="70" t="s">
        <v>2</v>
      </c>
      <c r="E1" s="72" t="s">
        <v>53</v>
      </c>
      <c r="F1" s="70" t="s">
        <v>4</v>
      </c>
      <c r="G1" s="108" t="s">
        <v>23</v>
      </c>
      <c r="H1" s="108" t="s">
        <v>24</v>
      </c>
      <c r="I1" s="108" t="s">
        <v>25</v>
      </c>
      <c r="J1" s="109" t="s">
        <v>26</v>
      </c>
      <c r="K1" s="108" t="s">
        <v>27</v>
      </c>
      <c r="L1" s="70" t="s">
        <v>54</v>
      </c>
    </row>
    <row r="2" spans="1:13" s="17" customFormat="1" ht="12.75" x14ac:dyDescent="0.2">
      <c r="A2" s="14">
        <v>1</v>
      </c>
      <c r="B2" s="14">
        <v>401</v>
      </c>
      <c r="C2" s="14">
        <v>4</v>
      </c>
      <c r="D2" s="97" t="s">
        <v>34</v>
      </c>
      <c r="E2" s="15">
        <v>619</v>
      </c>
      <c r="F2" s="15">
        <f t="shared" ref="F2:F34" si="0">E2*1.1</f>
        <v>680.90000000000009</v>
      </c>
      <c r="G2" s="97">
        <v>24160</v>
      </c>
      <c r="H2" s="110">
        <f t="shared" ref="H2:H37" si="1">E2*G2</f>
        <v>14955040</v>
      </c>
      <c r="I2" s="111">
        <f t="shared" ref="I2:I34" si="2">ROUND(H2*1.05,0)</f>
        <v>15702792</v>
      </c>
      <c r="J2" s="112">
        <f t="shared" ref="J2:J34" si="3">MROUND((I2*0.03/12),500)</f>
        <v>39500</v>
      </c>
      <c r="K2" s="111">
        <f t="shared" ref="K2:K34" si="4">F2*3000</f>
        <v>2042700.0000000002</v>
      </c>
      <c r="L2" s="15" t="s">
        <v>41</v>
      </c>
      <c r="M2" s="16"/>
    </row>
    <row r="3" spans="1:13" s="17" customFormat="1" ht="12.75" x14ac:dyDescent="0.2">
      <c r="A3" s="14">
        <v>2</v>
      </c>
      <c r="B3" s="14">
        <v>503</v>
      </c>
      <c r="C3" s="14">
        <v>5</v>
      </c>
      <c r="D3" s="98" t="s">
        <v>36</v>
      </c>
      <c r="E3" s="15">
        <v>425</v>
      </c>
      <c r="F3" s="15">
        <f t="shared" si="0"/>
        <v>467.50000000000006</v>
      </c>
      <c r="G3" s="117">
        <v>24240</v>
      </c>
      <c r="H3" s="110">
        <f t="shared" si="1"/>
        <v>10302000</v>
      </c>
      <c r="I3" s="111">
        <f t="shared" si="2"/>
        <v>10817100</v>
      </c>
      <c r="J3" s="112">
        <f t="shared" si="3"/>
        <v>27000</v>
      </c>
      <c r="K3" s="111">
        <f t="shared" si="4"/>
        <v>1402500.0000000002</v>
      </c>
      <c r="L3" s="15" t="s">
        <v>41</v>
      </c>
      <c r="M3" s="16"/>
    </row>
    <row r="4" spans="1:13" s="17" customFormat="1" ht="12.75" x14ac:dyDescent="0.2">
      <c r="A4" s="14">
        <v>3</v>
      </c>
      <c r="B4" s="14">
        <v>601</v>
      </c>
      <c r="C4" s="14">
        <v>6</v>
      </c>
      <c r="D4" s="97" t="s">
        <v>34</v>
      </c>
      <c r="E4" s="15">
        <v>619</v>
      </c>
      <c r="F4" s="15">
        <f t="shared" si="0"/>
        <v>680.90000000000009</v>
      </c>
      <c r="G4" s="117">
        <v>24320</v>
      </c>
      <c r="H4" s="110">
        <f t="shared" si="1"/>
        <v>15054080</v>
      </c>
      <c r="I4" s="111">
        <f t="shared" si="2"/>
        <v>15806784</v>
      </c>
      <c r="J4" s="112">
        <f t="shared" si="3"/>
        <v>39500</v>
      </c>
      <c r="K4" s="111">
        <f t="shared" si="4"/>
        <v>2042700.0000000002</v>
      </c>
      <c r="L4" s="15" t="s">
        <v>41</v>
      </c>
      <c r="M4" s="16"/>
    </row>
    <row r="5" spans="1:13" s="17" customFormat="1" ht="12.75" x14ac:dyDescent="0.2">
      <c r="A5" s="14">
        <v>4</v>
      </c>
      <c r="B5" s="14">
        <v>602</v>
      </c>
      <c r="C5" s="14">
        <v>6</v>
      </c>
      <c r="D5" s="97" t="s">
        <v>34</v>
      </c>
      <c r="E5" s="15">
        <v>608</v>
      </c>
      <c r="F5" s="15">
        <f t="shared" si="0"/>
        <v>668.80000000000007</v>
      </c>
      <c r="G5" s="117">
        <v>24320</v>
      </c>
      <c r="H5" s="110">
        <f t="shared" si="1"/>
        <v>14786560</v>
      </c>
      <c r="I5" s="111">
        <f t="shared" si="2"/>
        <v>15525888</v>
      </c>
      <c r="J5" s="112">
        <f t="shared" si="3"/>
        <v>39000</v>
      </c>
      <c r="K5" s="111">
        <f t="shared" si="4"/>
        <v>2006400.0000000002</v>
      </c>
      <c r="L5" s="15" t="s">
        <v>41</v>
      </c>
      <c r="M5" s="16"/>
    </row>
    <row r="6" spans="1:13" s="17" customFormat="1" ht="12.75" x14ac:dyDescent="0.2">
      <c r="A6" s="14">
        <v>5</v>
      </c>
      <c r="B6" s="14">
        <v>603</v>
      </c>
      <c r="C6" s="14">
        <v>6</v>
      </c>
      <c r="D6" s="97" t="s">
        <v>36</v>
      </c>
      <c r="E6" s="15">
        <v>425</v>
      </c>
      <c r="F6" s="15">
        <f t="shared" si="0"/>
        <v>467.50000000000006</v>
      </c>
      <c r="G6" s="117">
        <v>24320</v>
      </c>
      <c r="H6" s="110">
        <f t="shared" si="1"/>
        <v>10336000</v>
      </c>
      <c r="I6" s="111">
        <f t="shared" si="2"/>
        <v>10852800</v>
      </c>
      <c r="J6" s="112">
        <f t="shared" si="3"/>
        <v>27000</v>
      </c>
      <c r="K6" s="111">
        <f t="shared" si="4"/>
        <v>1402500.0000000002</v>
      </c>
      <c r="L6" s="15" t="s">
        <v>41</v>
      </c>
      <c r="M6" s="16"/>
    </row>
    <row r="7" spans="1:13" s="17" customFormat="1" ht="12.75" x14ac:dyDescent="0.2">
      <c r="A7" s="14">
        <v>6</v>
      </c>
      <c r="B7" s="14">
        <v>701</v>
      </c>
      <c r="C7" s="14">
        <v>7</v>
      </c>
      <c r="D7" s="98" t="s">
        <v>34</v>
      </c>
      <c r="E7" s="15">
        <v>619</v>
      </c>
      <c r="F7" s="15">
        <f t="shared" si="0"/>
        <v>680.90000000000009</v>
      </c>
      <c r="G7" s="117">
        <v>24400</v>
      </c>
      <c r="H7" s="110">
        <f t="shared" si="1"/>
        <v>15103600</v>
      </c>
      <c r="I7" s="111">
        <f t="shared" si="2"/>
        <v>15858780</v>
      </c>
      <c r="J7" s="112">
        <f t="shared" si="3"/>
        <v>39500</v>
      </c>
      <c r="K7" s="111">
        <f t="shared" si="4"/>
        <v>2042700.0000000002</v>
      </c>
      <c r="L7" s="15" t="s">
        <v>41</v>
      </c>
      <c r="M7" s="16"/>
    </row>
    <row r="8" spans="1:13" s="17" customFormat="1" ht="12.75" x14ac:dyDescent="0.2">
      <c r="A8" s="14">
        <v>7</v>
      </c>
      <c r="B8" s="14">
        <v>703</v>
      </c>
      <c r="C8" s="14">
        <v>7</v>
      </c>
      <c r="D8" s="98" t="s">
        <v>36</v>
      </c>
      <c r="E8" s="15">
        <v>425</v>
      </c>
      <c r="F8" s="15">
        <f t="shared" si="0"/>
        <v>467.50000000000006</v>
      </c>
      <c r="G8" s="117">
        <v>24400</v>
      </c>
      <c r="H8" s="110">
        <f t="shared" si="1"/>
        <v>10370000</v>
      </c>
      <c r="I8" s="111">
        <f t="shared" si="2"/>
        <v>10888500</v>
      </c>
      <c r="J8" s="112">
        <f t="shared" si="3"/>
        <v>27000</v>
      </c>
      <c r="K8" s="111">
        <f t="shared" si="4"/>
        <v>1402500.0000000002</v>
      </c>
      <c r="L8" s="15" t="s">
        <v>41</v>
      </c>
      <c r="M8" s="16"/>
    </row>
    <row r="9" spans="1:13" s="17" customFormat="1" ht="12.75" x14ac:dyDescent="0.2">
      <c r="A9" s="14">
        <v>8</v>
      </c>
      <c r="B9" s="14">
        <v>801</v>
      </c>
      <c r="C9" s="14">
        <v>8</v>
      </c>
      <c r="D9" s="8" t="s">
        <v>34</v>
      </c>
      <c r="E9" s="15">
        <v>619</v>
      </c>
      <c r="F9" s="15">
        <f t="shared" si="0"/>
        <v>680.90000000000009</v>
      </c>
      <c r="G9" s="117">
        <v>24480</v>
      </c>
      <c r="H9" s="110">
        <f t="shared" si="1"/>
        <v>15153120</v>
      </c>
      <c r="I9" s="111">
        <f t="shared" si="2"/>
        <v>15910776</v>
      </c>
      <c r="J9" s="112">
        <f t="shared" si="3"/>
        <v>40000</v>
      </c>
      <c r="K9" s="111">
        <f t="shared" si="4"/>
        <v>2042700.0000000002</v>
      </c>
      <c r="L9" s="15" t="s">
        <v>41</v>
      </c>
      <c r="M9" s="16"/>
    </row>
    <row r="10" spans="1:13" s="17" customFormat="1" ht="12.75" x14ac:dyDescent="0.2">
      <c r="A10" s="14">
        <v>9</v>
      </c>
      <c r="B10" s="14">
        <v>802</v>
      </c>
      <c r="C10" s="14">
        <v>8</v>
      </c>
      <c r="D10" s="8" t="s">
        <v>34</v>
      </c>
      <c r="E10" s="15">
        <v>583</v>
      </c>
      <c r="F10" s="15">
        <f t="shared" si="0"/>
        <v>641.30000000000007</v>
      </c>
      <c r="G10" s="117">
        <v>24480</v>
      </c>
      <c r="H10" s="110">
        <f t="shared" si="1"/>
        <v>14271840</v>
      </c>
      <c r="I10" s="111">
        <f t="shared" si="2"/>
        <v>14985432</v>
      </c>
      <c r="J10" s="112">
        <f t="shared" si="3"/>
        <v>37500</v>
      </c>
      <c r="K10" s="111">
        <f t="shared" si="4"/>
        <v>1923900.0000000002</v>
      </c>
      <c r="L10" s="15" t="s">
        <v>41</v>
      </c>
      <c r="M10" s="16"/>
    </row>
    <row r="11" spans="1:13" s="17" customFormat="1" ht="12.75" x14ac:dyDescent="0.2">
      <c r="A11" s="14">
        <v>10</v>
      </c>
      <c r="B11" s="14">
        <v>803</v>
      </c>
      <c r="C11" s="14">
        <v>8</v>
      </c>
      <c r="D11" s="8" t="s">
        <v>36</v>
      </c>
      <c r="E11" s="15">
        <v>425</v>
      </c>
      <c r="F11" s="15">
        <f t="shared" si="0"/>
        <v>467.50000000000006</v>
      </c>
      <c r="G11" s="117">
        <v>24480</v>
      </c>
      <c r="H11" s="110">
        <f t="shared" si="1"/>
        <v>10404000</v>
      </c>
      <c r="I11" s="111">
        <f t="shared" si="2"/>
        <v>10924200</v>
      </c>
      <c r="J11" s="112">
        <f t="shared" si="3"/>
        <v>27500</v>
      </c>
      <c r="K11" s="111">
        <f t="shared" si="4"/>
        <v>1402500.0000000002</v>
      </c>
      <c r="L11" s="15" t="s">
        <v>41</v>
      </c>
      <c r="M11" s="16"/>
    </row>
    <row r="12" spans="1:13" s="17" customFormat="1" ht="12.75" x14ac:dyDescent="0.2">
      <c r="A12" s="14">
        <v>11</v>
      </c>
      <c r="B12" s="14">
        <v>901</v>
      </c>
      <c r="C12" s="14">
        <v>9</v>
      </c>
      <c r="D12" s="8" t="s">
        <v>34</v>
      </c>
      <c r="E12" s="15">
        <v>619</v>
      </c>
      <c r="F12" s="15">
        <f t="shared" si="0"/>
        <v>680.90000000000009</v>
      </c>
      <c r="G12" s="117">
        <v>24560</v>
      </c>
      <c r="H12" s="110">
        <f t="shared" si="1"/>
        <v>15202640</v>
      </c>
      <c r="I12" s="111">
        <f t="shared" si="2"/>
        <v>15962772</v>
      </c>
      <c r="J12" s="112">
        <f t="shared" si="3"/>
        <v>40000</v>
      </c>
      <c r="K12" s="111">
        <f t="shared" si="4"/>
        <v>2042700.0000000002</v>
      </c>
      <c r="L12" s="15" t="s">
        <v>41</v>
      </c>
      <c r="M12" s="16"/>
    </row>
    <row r="13" spans="1:13" s="17" customFormat="1" ht="12.75" x14ac:dyDescent="0.2">
      <c r="A13" s="14">
        <v>12</v>
      </c>
      <c r="B13" s="14">
        <v>902</v>
      </c>
      <c r="C13" s="14">
        <v>9</v>
      </c>
      <c r="D13" s="8" t="s">
        <v>34</v>
      </c>
      <c r="E13" s="15">
        <v>583</v>
      </c>
      <c r="F13" s="15">
        <f t="shared" si="0"/>
        <v>641.30000000000007</v>
      </c>
      <c r="G13" s="117">
        <v>24560</v>
      </c>
      <c r="H13" s="110">
        <f t="shared" si="1"/>
        <v>14318480</v>
      </c>
      <c r="I13" s="111">
        <f t="shared" si="2"/>
        <v>15034404</v>
      </c>
      <c r="J13" s="112">
        <f t="shared" si="3"/>
        <v>37500</v>
      </c>
      <c r="K13" s="111">
        <f t="shared" si="4"/>
        <v>1923900.0000000002</v>
      </c>
      <c r="L13" s="15" t="s">
        <v>41</v>
      </c>
      <c r="M13" s="16"/>
    </row>
    <row r="14" spans="1:13" s="17" customFormat="1" ht="12.75" x14ac:dyDescent="0.2">
      <c r="A14" s="14">
        <v>13</v>
      </c>
      <c r="B14" s="14">
        <v>903</v>
      </c>
      <c r="C14" s="14">
        <v>9</v>
      </c>
      <c r="D14" s="8" t="s">
        <v>36</v>
      </c>
      <c r="E14" s="15">
        <v>425</v>
      </c>
      <c r="F14" s="15">
        <f t="shared" si="0"/>
        <v>467.50000000000006</v>
      </c>
      <c r="G14" s="117">
        <v>24560</v>
      </c>
      <c r="H14" s="110">
        <f t="shared" si="1"/>
        <v>10438000</v>
      </c>
      <c r="I14" s="111">
        <f t="shared" si="2"/>
        <v>10959900</v>
      </c>
      <c r="J14" s="112">
        <f t="shared" si="3"/>
        <v>27500</v>
      </c>
      <c r="K14" s="111">
        <f t="shared" si="4"/>
        <v>1402500.0000000002</v>
      </c>
      <c r="L14" s="15" t="s">
        <v>41</v>
      </c>
      <c r="M14" s="16"/>
    </row>
    <row r="15" spans="1:13" s="17" customFormat="1" ht="12.75" x14ac:dyDescent="0.2">
      <c r="A15" s="14">
        <v>14</v>
      </c>
      <c r="B15" s="14">
        <v>1001</v>
      </c>
      <c r="C15" s="14">
        <v>10</v>
      </c>
      <c r="D15" s="8" t="s">
        <v>34</v>
      </c>
      <c r="E15" s="15">
        <v>619</v>
      </c>
      <c r="F15" s="15">
        <f t="shared" si="0"/>
        <v>680.90000000000009</v>
      </c>
      <c r="G15" s="117">
        <v>24640</v>
      </c>
      <c r="H15" s="110">
        <f t="shared" si="1"/>
        <v>15252160</v>
      </c>
      <c r="I15" s="111">
        <f t="shared" si="2"/>
        <v>16014768</v>
      </c>
      <c r="J15" s="112">
        <f t="shared" si="3"/>
        <v>40000</v>
      </c>
      <c r="K15" s="111">
        <f t="shared" si="4"/>
        <v>2042700.0000000002</v>
      </c>
      <c r="L15" s="15" t="s">
        <v>41</v>
      </c>
      <c r="M15" s="16"/>
    </row>
    <row r="16" spans="1:13" s="17" customFormat="1" ht="12.75" x14ac:dyDescent="0.2">
      <c r="A16" s="14">
        <v>15</v>
      </c>
      <c r="B16" s="14">
        <v>1002</v>
      </c>
      <c r="C16" s="14">
        <v>10</v>
      </c>
      <c r="D16" s="8" t="s">
        <v>34</v>
      </c>
      <c r="E16" s="15">
        <v>583</v>
      </c>
      <c r="F16" s="15">
        <f t="shared" si="0"/>
        <v>641.30000000000007</v>
      </c>
      <c r="G16" s="117">
        <v>24640</v>
      </c>
      <c r="H16" s="110">
        <f t="shared" si="1"/>
        <v>14365120</v>
      </c>
      <c r="I16" s="111">
        <f t="shared" si="2"/>
        <v>15083376</v>
      </c>
      <c r="J16" s="112">
        <f t="shared" si="3"/>
        <v>37500</v>
      </c>
      <c r="K16" s="111">
        <f t="shared" si="4"/>
        <v>1923900.0000000002</v>
      </c>
      <c r="L16" s="15" t="s">
        <v>41</v>
      </c>
      <c r="M16" s="16"/>
    </row>
    <row r="17" spans="1:13" s="17" customFormat="1" ht="12.75" x14ac:dyDescent="0.2">
      <c r="A17" s="14">
        <v>16</v>
      </c>
      <c r="B17" s="14">
        <v>1003</v>
      </c>
      <c r="C17" s="14">
        <v>10</v>
      </c>
      <c r="D17" s="8" t="s">
        <v>36</v>
      </c>
      <c r="E17" s="15">
        <v>425</v>
      </c>
      <c r="F17" s="15">
        <f t="shared" si="0"/>
        <v>467.50000000000006</v>
      </c>
      <c r="G17" s="117">
        <v>24640</v>
      </c>
      <c r="H17" s="110">
        <f t="shared" si="1"/>
        <v>10472000</v>
      </c>
      <c r="I17" s="111">
        <f t="shared" si="2"/>
        <v>10995600</v>
      </c>
      <c r="J17" s="112">
        <f t="shared" si="3"/>
        <v>27500</v>
      </c>
      <c r="K17" s="111">
        <f t="shared" si="4"/>
        <v>1402500.0000000002</v>
      </c>
      <c r="L17" s="15" t="s">
        <v>41</v>
      </c>
      <c r="M17" s="16"/>
    </row>
    <row r="18" spans="1:13" s="17" customFormat="1" ht="12.75" x14ac:dyDescent="0.2">
      <c r="A18" s="14">
        <v>17</v>
      </c>
      <c r="B18" s="14">
        <v>1101</v>
      </c>
      <c r="C18" s="14">
        <v>11</v>
      </c>
      <c r="D18" s="8" t="s">
        <v>34</v>
      </c>
      <c r="E18" s="15">
        <v>619</v>
      </c>
      <c r="F18" s="15">
        <f t="shared" si="0"/>
        <v>680.90000000000009</v>
      </c>
      <c r="G18" s="117">
        <v>24720</v>
      </c>
      <c r="H18" s="110">
        <f t="shared" si="1"/>
        <v>15301680</v>
      </c>
      <c r="I18" s="111">
        <f t="shared" si="2"/>
        <v>16066764</v>
      </c>
      <c r="J18" s="112">
        <f t="shared" si="3"/>
        <v>40000</v>
      </c>
      <c r="K18" s="111">
        <f t="shared" si="4"/>
        <v>2042700.0000000002</v>
      </c>
      <c r="L18" s="15" t="s">
        <v>41</v>
      </c>
      <c r="M18" s="16"/>
    </row>
    <row r="19" spans="1:13" s="17" customFormat="1" ht="12.75" x14ac:dyDescent="0.2">
      <c r="A19" s="14">
        <v>18</v>
      </c>
      <c r="B19" s="14">
        <v>1102</v>
      </c>
      <c r="C19" s="14">
        <v>11</v>
      </c>
      <c r="D19" s="8" t="s">
        <v>34</v>
      </c>
      <c r="E19" s="15">
        <v>583</v>
      </c>
      <c r="F19" s="15">
        <f t="shared" si="0"/>
        <v>641.30000000000007</v>
      </c>
      <c r="G19" s="117">
        <v>24720</v>
      </c>
      <c r="H19" s="110">
        <f t="shared" si="1"/>
        <v>14411760</v>
      </c>
      <c r="I19" s="111">
        <f t="shared" si="2"/>
        <v>15132348</v>
      </c>
      <c r="J19" s="112">
        <f t="shared" si="3"/>
        <v>38000</v>
      </c>
      <c r="K19" s="111">
        <f t="shared" si="4"/>
        <v>1923900.0000000002</v>
      </c>
      <c r="L19" s="15" t="s">
        <v>41</v>
      </c>
      <c r="M19" s="16"/>
    </row>
    <row r="20" spans="1:13" s="17" customFormat="1" ht="12.75" x14ac:dyDescent="0.2">
      <c r="A20" s="14">
        <v>19</v>
      </c>
      <c r="B20" s="14">
        <v>1103</v>
      </c>
      <c r="C20" s="14">
        <v>11</v>
      </c>
      <c r="D20" s="8" t="s">
        <v>36</v>
      </c>
      <c r="E20" s="15">
        <v>425</v>
      </c>
      <c r="F20" s="15">
        <f t="shared" si="0"/>
        <v>467.50000000000006</v>
      </c>
      <c r="G20" s="117">
        <v>24720</v>
      </c>
      <c r="H20" s="110">
        <f t="shared" si="1"/>
        <v>10506000</v>
      </c>
      <c r="I20" s="111">
        <f t="shared" si="2"/>
        <v>11031300</v>
      </c>
      <c r="J20" s="112">
        <f t="shared" si="3"/>
        <v>27500</v>
      </c>
      <c r="K20" s="111">
        <f t="shared" si="4"/>
        <v>1402500.0000000002</v>
      </c>
      <c r="L20" s="15" t="s">
        <v>41</v>
      </c>
      <c r="M20" s="16"/>
    </row>
    <row r="21" spans="1:13" s="17" customFormat="1" ht="12.75" x14ac:dyDescent="0.2">
      <c r="A21" s="14">
        <v>20</v>
      </c>
      <c r="B21" s="14">
        <v>1201</v>
      </c>
      <c r="C21" s="14">
        <v>12</v>
      </c>
      <c r="D21" s="8" t="s">
        <v>34</v>
      </c>
      <c r="E21" s="15">
        <v>619</v>
      </c>
      <c r="F21" s="15">
        <f t="shared" si="0"/>
        <v>680.90000000000009</v>
      </c>
      <c r="G21" s="117">
        <v>24800</v>
      </c>
      <c r="H21" s="110">
        <f t="shared" si="1"/>
        <v>15351200</v>
      </c>
      <c r="I21" s="111">
        <f t="shared" si="2"/>
        <v>16118760</v>
      </c>
      <c r="J21" s="112">
        <f t="shared" si="3"/>
        <v>40500</v>
      </c>
      <c r="K21" s="111">
        <f t="shared" si="4"/>
        <v>2042700.0000000002</v>
      </c>
      <c r="L21" s="15" t="s">
        <v>41</v>
      </c>
      <c r="M21" s="16"/>
    </row>
    <row r="22" spans="1:13" s="17" customFormat="1" ht="12.75" x14ac:dyDescent="0.2">
      <c r="A22" s="14">
        <v>21</v>
      </c>
      <c r="B22" s="14">
        <v>1202</v>
      </c>
      <c r="C22" s="14">
        <v>12</v>
      </c>
      <c r="D22" s="8" t="s">
        <v>34</v>
      </c>
      <c r="E22" s="15">
        <v>583</v>
      </c>
      <c r="F22" s="15">
        <f t="shared" si="0"/>
        <v>641.30000000000007</v>
      </c>
      <c r="G22" s="117">
        <v>24800</v>
      </c>
      <c r="H22" s="110">
        <f t="shared" si="1"/>
        <v>14458400</v>
      </c>
      <c r="I22" s="111">
        <f t="shared" si="2"/>
        <v>15181320</v>
      </c>
      <c r="J22" s="112">
        <f t="shared" si="3"/>
        <v>38000</v>
      </c>
      <c r="K22" s="111">
        <f t="shared" si="4"/>
        <v>1923900.0000000002</v>
      </c>
      <c r="L22" s="15" t="s">
        <v>41</v>
      </c>
      <c r="M22" s="16"/>
    </row>
    <row r="23" spans="1:13" s="17" customFormat="1" ht="12.75" x14ac:dyDescent="0.2">
      <c r="A23" s="14">
        <v>22</v>
      </c>
      <c r="B23" s="14">
        <v>1203</v>
      </c>
      <c r="C23" s="14">
        <v>12</v>
      </c>
      <c r="D23" s="8" t="s">
        <v>36</v>
      </c>
      <c r="E23" s="15">
        <v>425</v>
      </c>
      <c r="F23" s="15">
        <f t="shared" si="0"/>
        <v>467.50000000000006</v>
      </c>
      <c r="G23" s="117">
        <v>24800</v>
      </c>
      <c r="H23" s="110">
        <f t="shared" si="1"/>
        <v>10540000</v>
      </c>
      <c r="I23" s="111">
        <f t="shared" si="2"/>
        <v>11067000</v>
      </c>
      <c r="J23" s="112">
        <f t="shared" si="3"/>
        <v>27500</v>
      </c>
      <c r="K23" s="111">
        <f t="shared" si="4"/>
        <v>1402500.0000000002</v>
      </c>
      <c r="L23" s="15" t="s">
        <v>41</v>
      </c>
      <c r="M23" s="16"/>
    </row>
    <row r="24" spans="1:13" s="17" customFormat="1" ht="12.75" x14ac:dyDescent="0.2">
      <c r="A24" s="14">
        <v>23</v>
      </c>
      <c r="B24" s="14">
        <v>1301</v>
      </c>
      <c r="C24" s="14">
        <v>13</v>
      </c>
      <c r="D24" s="98" t="s">
        <v>34</v>
      </c>
      <c r="E24" s="15">
        <v>619</v>
      </c>
      <c r="F24" s="15">
        <f t="shared" si="0"/>
        <v>680.90000000000009</v>
      </c>
      <c r="G24" s="117">
        <v>24880</v>
      </c>
      <c r="H24" s="110">
        <f t="shared" si="1"/>
        <v>15400720</v>
      </c>
      <c r="I24" s="111">
        <f t="shared" si="2"/>
        <v>16170756</v>
      </c>
      <c r="J24" s="112">
        <f t="shared" si="3"/>
        <v>40500</v>
      </c>
      <c r="K24" s="111">
        <f t="shared" si="4"/>
        <v>2042700.0000000002</v>
      </c>
      <c r="L24" s="15" t="s">
        <v>41</v>
      </c>
      <c r="M24" s="16"/>
    </row>
    <row r="25" spans="1:13" s="17" customFormat="1" ht="12.75" x14ac:dyDescent="0.2">
      <c r="A25" s="14">
        <v>24</v>
      </c>
      <c r="B25" s="14">
        <v>1302</v>
      </c>
      <c r="C25" s="14">
        <v>13</v>
      </c>
      <c r="D25" s="98" t="s">
        <v>34</v>
      </c>
      <c r="E25" s="15">
        <v>608</v>
      </c>
      <c r="F25" s="15">
        <f t="shared" si="0"/>
        <v>668.80000000000007</v>
      </c>
      <c r="G25" s="117">
        <v>24880</v>
      </c>
      <c r="H25" s="110">
        <f t="shared" si="1"/>
        <v>15127040</v>
      </c>
      <c r="I25" s="111">
        <f t="shared" si="2"/>
        <v>15883392</v>
      </c>
      <c r="J25" s="112">
        <f t="shared" si="3"/>
        <v>39500</v>
      </c>
      <c r="K25" s="111">
        <f t="shared" si="4"/>
        <v>2006400.0000000002</v>
      </c>
      <c r="L25" s="15" t="s">
        <v>41</v>
      </c>
      <c r="M25" s="16"/>
    </row>
    <row r="26" spans="1:13" s="17" customFormat="1" ht="12.75" x14ac:dyDescent="0.2">
      <c r="A26" s="14">
        <v>25</v>
      </c>
      <c r="B26" s="14">
        <v>1303</v>
      </c>
      <c r="C26" s="14">
        <v>13</v>
      </c>
      <c r="D26" s="98" t="s">
        <v>36</v>
      </c>
      <c r="E26" s="15">
        <v>425</v>
      </c>
      <c r="F26" s="15">
        <f t="shared" si="0"/>
        <v>467.50000000000006</v>
      </c>
      <c r="G26" s="117">
        <v>24880</v>
      </c>
      <c r="H26" s="110">
        <f t="shared" si="1"/>
        <v>10574000</v>
      </c>
      <c r="I26" s="111">
        <f t="shared" si="2"/>
        <v>11102700</v>
      </c>
      <c r="J26" s="112">
        <f t="shared" si="3"/>
        <v>28000</v>
      </c>
      <c r="K26" s="111">
        <f t="shared" si="4"/>
        <v>1402500.0000000002</v>
      </c>
      <c r="L26" s="15" t="s">
        <v>41</v>
      </c>
      <c r="M26" s="16"/>
    </row>
    <row r="27" spans="1:13" s="17" customFormat="1" ht="12.75" x14ac:dyDescent="0.2">
      <c r="A27" s="14">
        <v>26</v>
      </c>
      <c r="B27" s="14">
        <v>1305</v>
      </c>
      <c r="C27" s="14">
        <v>13</v>
      </c>
      <c r="D27" s="98" t="s">
        <v>34</v>
      </c>
      <c r="E27" s="15">
        <v>550</v>
      </c>
      <c r="F27" s="15">
        <f t="shared" si="0"/>
        <v>605</v>
      </c>
      <c r="G27" s="117">
        <v>24880</v>
      </c>
      <c r="H27" s="110">
        <f t="shared" si="1"/>
        <v>13684000</v>
      </c>
      <c r="I27" s="111">
        <f t="shared" si="2"/>
        <v>14368200</v>
      </c>
      <c r="J27" s="112">
        <f t="shared" si="3"/>
        <v>36000</v>
      </c>
      <c r="K27" s="111">
        <f t="shared" si="4"/>
        <v>1815000</v>
      </c>
      <c r="L27" s="15" t="s">
        <v>41</v>
      </c>
      <c r="M27" s="16"/>
    </row>
    <row r="28" spans="1:13" s="17" customFormat="1" ht="12.75" x14ac:dyDescent="0.2">
      <c r="A28" s="14">
        <v>27</v>
      </c>
      <c r="B28" s="14">
        <v>1401</v>
      </c>
      <c r="C28" s="14">
        <v>14</v>
      </c>
      <c r="D28" s="98" t="s">
        <v>34</v>
      </c>
      <c r="E28" s="15">
        <v>619</v>
      </c>
      <c r="F28" s="15">
        <f t="shared" si="0"/>
        <v>680.90000000000009</v>
      </c>
      <c r="G28" s="117">
        <v>24960</v>
      </c>
      <c r="H28" s="110">
        <f t="shared" si="1"/>
        <v>15450240</v>
      </c>
      <c r="I28" s="111">
        <f t="shared" si="2"/>
        <v>16222752</v>
      </c>
      <c r="J28" s="112">
        <f t="shared" si="3"/>
        <v>40500</v>
      </c>
      <c r="K28" s="111">
        <f t="shared" si="4"/>
        <v>2042700.0000000002</v>
      </c>
      <c r="L28" s="15" t="s">
        <v>41</v>
      </c>
      <c r="M28" s="16"/>
    </row>
    <row r="29" spans="1:13" s="17" customFormat="1" ht="12.75" x14ac:dyDescent="0.2">
      <c r="A29" s="14">
        <v>28</v>
      </c>
      <c r="B29" s="14">
        <v>1402</v>
      </c>
      <c r="C29" s="14">
        <v>14</v>
      </c>
      <c r="D29" s="98" t="s">
        <v>34</v>
      </c>
      <c r="E29" s="15">
        <v>608</v>
      </c>
      <c r="F29" s="15">
        <f t="shared" si="0"/>
        <v>668.80000000000007</v>
      </c>
      <c r="G29" s="117">
        <v>24960</v>
      </c>
      <c r="H29" s="110">
        <f t="shared" si="1"/>
        <v>15175680</v>
      </c>
      <c r="I29" s="111">
        <f t="shared" si="2"/>
        <v>15934464</v>
      </c>
      <c r="J29" s="112">
        <f t="shared" si="3"/>
        <v>40000</v>
      </c>
      <c r="K29" s="111">
        <f t="shared" si="4"/>
        <v>2006400.0000000002</v>
      </c>
      <c r="L29" s="15" t="s">
        <v>41</v>
      </c>
      <c r="M29" s="16"/>
    </row>
    <row r="30" spans="1:13" s="17" customFormat="1" ht="12.75" x14ac:dyDescent="0.2">
      <c r="A30" s="14">
        <v>29</v>
      </c>
      <c r="B30" s="14">
        <v>1403</v>
      </c>
      <c r="C30" s="14">
        <v>14</v>
      </c>
      <c r="D30" s="98" t="s">
        <v>36</v>
      </c>
      <c r="E30" s="15">
        <v>425</v>
      </c>
      <c r="F30" s="15">
        <f t="shared" si="0"/>
        <v>467.50000000000006</v>
      </c>
      <c r="G30" s="117">
        <v>24960</v>
      </c>
      <c r="H30" s="110">
        <f t="shared" si="1"/>
        <v>10608000</v>
      </c>
      <c r="I30" s="111">
        <f t="shared" si="2"/>
        <v>11138400</v>
      </c>
      <c r="J30" s="112">
        <f t="shared" si="3"/>
        <v>28000</v>
      </c>
      <c r="K30" s="111">
        <f t="shared" si="4"/>
        <v>1402500.0000000002</v>
      </c>
      <c r="L30" s="15" t="s">
        <v>41</v>
      </c>
      <c r="M30" s="16"/>
    </row>
    <row r="31" spans="1:13" s="17" customFormat="1" ht="12.75" x14ac:dyDescent="0.2">
      <c r="A31" s="14">
        <v>30</v>
      </c>
      <c r="B31" s="14">
        <v>1501</v>
      </c>
      <c r="C31" s="14">
        <v>15</v>
      </c>
      <c r="D31" s="98" t="s">
        <v>34</v>
      </c>
      <c r="E31" s="15">
        <v>619</v>
      </c>
      <c r="F31" s="15">
        <f t="shared" si="0"/>
        <v>680.90000000000009</v>
      </c>
      <c r="G31" s="117">
        <v>25040</v>
      </c>
      <c r="H31" s="110">
        <f t="shared" si="1"/>
        <v>15499760</v>
      </c>
      <c r="I31" s="111">
        <f t="shared" si="2"/>
        <v>16274748</v>
      </c>
      <c r="J31" s="112">
        <f t="shared" si="3"/>
        <v>40500</v>
      </c>
      <c r="K31" s="111">
        <f t="shared" si="4"/>
        <v>2042700.0000000002</v>
      </c>
      <c r="L31" s="15" t="s">
        <v>41</v>
      </c>
      <c r="M31" s="16"/>
    </row>
    <row r="32" spans="1:13" s="17" customFormat="1" ht="12.75" x14ac:dyDescent="0.2">
      <c r="A32" s="14">
        <v>31</v>
      </c>
      <c r="B32" s="14">
        <v>1502</v>
      </c>
      <c r="C32" s="14">
        <v>15</v>
      </c>
      <c r="D32" s="98" t="s">
        <v>34</v>
      </c>
      <c r="E32" s="15">
        <v>608</v>
      </c>
      <c r="F32" s="15">
        <f t="shared" si="0"/>
        <v>668.80000000000007</v>
      </c>
      <c r="G32" s="117">
        <v>25040</v>
      </c>
      <c r="H32" s="110">
        <f t="shared" si="1"/>
        <v>15224320</v>
      </c>
      <c r="I32" s="111">
        <f t="shared" si="2"/>
        <v>15985536</v>
      </c>
      <c r="J32" s="112">
        <f t="shared" si="3"/>
        <v>40000</v>
      </c>
      <c r="K32" s="111">
        <f t="shared" si="4"/>
        <v>2006400.0000000002</v>
      </c>
      <c r="L32" s="15" t="s">
        <v>41</v>
      </c>
      <c r="M32" s="16"/>
    </row>
    <row r="33" spans="1:13" s="17" customFormat="1" ht="12.75" x14ac:dyDescent="0.2">
      <c r="A33" s="14">
        <v>32</v>
      </c>
      <c r="B33" s="14">
        <v>1503</v>
      </c>
      <c r="C33" s="14">
        <v>15</v>
      </c>
      <c r="D33" s="98" t="s">
        <v>36</v>
      </c>
      <c r="E33" s="15">
        <v>425</v>
      </c>
      <c r="F33" s="15">
        <f t="shared" si="0"/>
        <v>467.50000000000006</v>
      </c>
      <c r="G33" s="117">
        <v>25040</v>
      </c>
      <c r="H33" s="110">
        <f t="shared" si="1"/>
        <v>10642000</v>
      </c>
      <c r="I33" s="111">
        <f t="shared" si="2"/>
        <v>11174100</v>
      </c>
      <c r="J33" s="112">
        <f t="shared" si="3"/>
        <v>28000</v>
      </c>
      <c r="K33" s="111">
        <f t="shared" si="4"/>
        <v>1402500.0000000002</v>
      </c>
      <c r="L33" s="15" t="s">
        <v>41</v>
      </c>
      <c r="M33" s="16"/>
    </row>
    <row r="34" spans="1:13" s="17" customFormat="1" ht="12.75" x14ac:dyDescent="0.2">
      <c r="A34" s="14">
        <v>33</v>
      </c>
      <c r="B34" s="14">
        <v>1601</v>
      </c>
      <c r="C34" s="14">
        <v>16</v>
      </c>
      <c r="D34" s="98" t="s">
        <v>34</v>
      </c>
      <c r="E34" s="15">
        <v>619</v>
      </c>
      <c r="F34" s="15">
        <f t="shared" si="0"/>
        <v>680.90000000000009</v>
      </c>
      <c r="G34" s="117">
        <v>25120</v>
      </c>
      <c r="H34" s="110">
        <f t="shared" si="1"/>
        <v>15549280</v>
      </c>
      <c r="I34" s="111">
        <f t="shared" si="2"/>
        <v>16326744</v>
      </c>
      <c r="J34" s="112">
        <f t="shared" si="3"/>
        <v>41000</v>
      </c>
      <c r="K34" s="111">
        <f t="shared" si="4"/>
        <v>2042700.0000000002</v>
      </c>
      <c r="L34" s="15" t="s">
        <v>41</v>
      </c>
      <c r="M34" s="16"/>
    </row>
    <row r="35" spans="1:13" s="17" customFormat="1" ht="12.75" x14ac:dyDescent="0.2">
      <c r="A35" s="14">
        <v>34</v>
      </c>
      <c r="B35" s="14">
        <v>1602</v>
      </c>
      <c r="C35" s="14">
        <v>16</v>
      </c>
      <c r="D35" s="98" t="s">
        <v>34</v>
      </c>
      <c r="E35" s="15">
        <v>608</v>
      </c>
      <c r="F35" s="15">
        <f t="shared" ref="F35:F37" si="5">E35*1.1</f>
        <v>668.80000000000007</v>
      </c>
      <c r="G35" s="117">
        <v>25120</v>
      </c>
      <c r="H35" s="110">
        <f t="shared" si="1"/>
        <v>15272960</v>
      </c>
      <c r="I35" s="111">
        <f t="shared" ref="I35:I37" si="6">ROUND(H35*1.05,0)</f>
        <v>16036608</v>
      </c>
      <c r="J35" s="112">
        <f t="shared" ref="J35:J37" si="7">MROUND((I35*0.03/12),500)</f>
        <v>40000</v>
      </c>
      <c r="K35" s="111">
        <f t="shared" ref="K35:K37" si="8">F35*3000</f>
        <v>2006400.0000000002</v>
      </c>
      <c r="L35" s="15" t="s">
        <v>41</v>
      </c>
      <c r="M35" s="16"/>
    </row>
    <row r="36" spans="1:13" s="17" customFormat="1" ht="12.75" x14ac:dyDescent="0.2">
      <c r="A36" s="14">
        <v>35</v>
      </c>
      <c r="B36" s="14">
        <v>1603</v>
      </c>
      <c r="C36" s="14">
        <v>16</v>
      </c>
      <c r="D36" s="98" t="s">
        <v>36</v>
      </c>
      <c r="E36" s="15">
        <v>425</v>
      </c>
      <c r="F36" s="15">
        <f t="shared" si="5"/>
        <v>467.50000000000006</v>
      </c>
      <c r="G36" s="117">
        <v>25120</v>
      </c>
      <c r="H36" s="110">
        <f t="shared" si="1"/>
        <v>10676000</v>
      </c>
      <c r="I36" s="111">
        <f t="shared" si="6"/>
        <v>11209800</v>
      </c>
      <c r="J36" s="112">
        <f t="shared" si="7"/>
        <v>28000</v>
      </c>
      <c r="K36" s="111">
        <f t="shared" si="8"/>
        <v>1402500.0000000002</v>
      </c>
      <c r="L36" s="15" t="s">
        <v>41</v>
      </c>
      <c r="M36" s="16"/>
    </row>
    <row r="37" spans="1:13" s="17" customFormat="1" ht="12.75" x14ac:dyDescent="0.2">
      <c r="A37" s="14">
        <v>36</v>
      </c>
      <c r="B37" s="14">
        <v>1701</v>
      </c>
      <c r="C37" s="14">
        <v>17</v>
      </c>
      <c r="D37" s="97" t="s">
        <v>21</v>
      </c>
      <c r="E37" s="15">
        <v>955</v>
      </c>
      <c r="F37" s="15">
        <f t="shared" si="5"/>
        <v>1050.5</v>
      </c>
      <c r="G37" s="117">
        <v>25200</v>
      </c>
      <c r="H37" s="110">
        <f t="shared" si="1"/>
        <v>24066000</v>
      </c>
      <c r="I37" s="111">
        <f t="shared" si="6"/>
        <v>25269300</v>
      </c>
      <c r="J37" s="112">
        <f t="shared" si="7"/>
        <v>63000</v>
      </c>
      <c r="K37" s="111">
        <f t="shared" si="8"/>
        <v>3151500</v>
      </c>
      <c r="L37" s="15" t="s">
        <v>41</v>
      </c>
      <c r="M37" s="16"/>
    </row>
    <row r="38" spans="1:13" s="17" customFormat="1" ht="12.75" x14ac:dyDescent="0.2">
      <c r="A38" s="102" t="s">
        <v>52</v>
      </c>
      <c r="B38" s="102"/>
      <c r="C38" s="102"/>
      <c r="D38" s="102"/>
      <c r="E38" s="99">
        <f>SUM(E2:E37)</f>
        <v>19988</v>
      </c>
      <c r="F38" s="99">
        <f>SUM(F2:F37)</f>
        <v>21986.799999999999</v>
      </c>
      <c r="G38" s="8"/>
      <c r="H38" s="113">
        <f>SUM(H2:H37)</f>
        <v>494303680</v>
      </c>
      <c r="I38" s="114">
        <f>SUM(I2:I37)</f>
        <v>519018864</v>
      </c>
      <c r="J38" s="115"/>
      <c r="K38" s="114">
        <f>SUM(K2:K37)</f>
        <v>65960400.000000007</v>
      </c>
      <c r="L38" s="16"/>
      <c r="M38" s="16"/>
    </row>
    <row r="39" spans="1:13" x14ac:dyDescent="0.3">
      <c r="K39" s="9"/>
    </row>
    <row r="40" spans="1:13" x14ac:dyDescent="0.3">
      <c r="K40" s="9"/>
    </row>
    <row r="41" spans="1:13" x14ac:dyDescent="0.3">
      <c r="K41" s="9"/>
    </row>
    <row r="42" spans="1:13" x14ac:dyDescent="0.3">
      <c r="K42" s="9"/>
    </row>
    <row r="43" spans="1:13" x14ac:dyDescent="0.3">
      <c r="K43" s="9"/>
    </row>
    <row r="44" spans="1:13" x14ac:dyDescent="0.3">
      <c r="K44" s="9"/>
    </row>
    <row r="45" spans="1:13" x14ac:dyDescent="0.3">
      <c r="K45" s="9"/>
    </row>
    <row r="46" spans="1:13" x14ac:dyDescent="0.3">
      <c r="K46" s="9"/>
    </row>
    <row r="47" spans="1:13" s="10" customFormat="1" x14ac:dyDescent="0.3">
      <c r="A47" s="11"/>
      <c r="B47" s="11"/>
      <c r="C47" s="11"/>
      <c r="D47" s="12"/>
      <c r="E47" s="12"/>
      <c r="F47" s="13"/>
      <c r="G47" s="9"/>
      <c r="H47" s="9"/>
      <c r="I47" s="9"/>
      <c r="J47" s="9"/>
      <c r="K47" s="9"/>
    </row>
    <row r="48" spans="1:13" s="10" customFormat="1" x14ac:dyDescent="0.3">
      <c r="A48" s="11"/>
      <c r="B48" s="11"/>
      <c r="C48" s="11"/>
      <c r="D48" s="12"/>
      <c r="E48" s="12"/>
      <c r="F48" s="13"/>
      <c r="G48" s="9"/>
      <c r="H48" s="9"/>
      <c r="I48" s="9"/>
      <c r="J48" s="9"/>
      <c r="K48" s="9"/>
    </row>
    <row r="49" spans="1:11" s="10" customFormat="1" x14ac:dyDescent="0.3">
      <c r="A49" s="11"/>
      <c r="B49" s="11"/>
      <c r="C49" s="11"/>
      <c r="D49" s="12"/>
      <c r="E49" s="12"/>
      <c r="F49" s="13"/>
      <c r="G49" s="9"/>
      <c r="H49" s="9"/>
      <c r="I49" s="9"/>
      <c r="J49" s="9"/>
      <c r="K49" s="9"/>
    </row>
    <row r="50" spans="1:11" s="10" customFormat="1" x14ac:dyDescent="0.3">
      <c r="A50" s="11"/>
      <c r="B50" s="11"/>
      <c r="C50" s="11"/>
      <c r="D50" s="12"/>
      <c r="E50" s="12"/>
      <c r="F50" s="13"/>
      <c r="G50" s="9"/>
      <c r="H50" s="9"/>
      <c r="I50" s="9"/>
      <c r="J50" s="9"/>
      <c r="K50" s="9"/>
    </row>
    <row r="51" spans="1:11" s="10" customFormat="1" x14ac:dyDescent="0.3">
      <c r="A51" s="11"/>
      <c r="B51" s="11"/>
      <c r="C51" s="11"/>
      <c r="D51" s="12"/>
      <c r="E51" s="12"/>
      <c r="F51" s="13"/>
      <c r="G51" s="9"/>
      <c r="H51" s="9"/>
      <c r="I51" s="9"/>
      <c r="J51" s="9"/>
      <c r="K51" s="9"/>
    </row>
    <row r="52" spans="1:11" s="10" customFormat="1" x14ac:dyDescent="0.3">
      <c r="A52" s="11"/>
      <c r="B52" s="11"/>
      <c r="C52" s="11"/>
      <c r="D52" s="12"/>
      <c r="E52" s="12"/>
      <c r="F52" s="13"/>
      <c r="G52" s="9"/>
      <c r="H52" s="9"/>
      <c r="I52" s="9"/>
      <c r="J52" s="9"/>
      <c r="K52" s="9"/>
    </row>
    <row r="53" spans="1:11" s="10" customFormat="1" x14ac:dyDescent="0.3">
      <c r="A53" s="11"/>
      <c r="B53" s="11"/>
      <c r="C53" s="11"/>
      <c r="D53" s="12"/>
      <c r="E53" s="12"/>
      <c r="F53" s="13"/>
      <c r="G53" s="9"/>
      <c r="H53" s="9"/>
      <c r="I53" s="9"/>
      <c r="J53" s="9"/>
      <c r="K53" s="9"/>
    </row>
    <row r="54" spans="1:11" s="10" customFormat="1" x14ac:dyDescent="0.3">
      <c r="A54" s="11"/>
      <c r="B54" s="11"/>
      <c r="C54" s="11"/>
      <c r="D54" s="12"/>
      <c r="E54" s="12"/>
      <c r="F54" s="13"/>
      <c r="G54" s="9"/>
      <c r="H54" s="9"/>
      <c r="I54" s="9"/>
      <c r="J54" s="9"/>
      <c r="K54" s="9"/>
    </row>
    <row r="55" spans="1:11" s="10" customFormat="1" x14ac:dyDescent="0.3">
      <c r="A55" s="11"/>
      <c r="B55" s="11"/>
      <c r="C55" s="11"/>
      <c r="D55" s="12"/>
      <c r="E55" s="12"/>
      <c r="F55" s="13"/>
      <c r="G55" s="9"/>
      <c r="H55" s="9"/>
      <c r="I55" s="9"/>
      <c r="J55" s="9"/>
      <c r="K55" s="9"/>
    </row>
    <row r="56" spans="1:11" s="10" customFormat="1" x14ac:dyDescent="0.3">
      <c r="A56" s="11"/>
      <c r="B56" s="11"/>
      <c r="C56" s="11"/>
      <c r="D56" s="12"/>
      <c r="E56" s="12"/>
      <c r="F56" s="13"/>
      <c r="G56" s="9"/>
      <c r="H56" s="9"/>
      <c r="I56" s="9"/>
      <c r="J56" s="9"/>
      <c r="K56" s="9"/>
    </row>
    <row r="57" spans="1:11" s="10" customFormat="1" x14ac:dyDescent="0.3">
      <c r="A57" s="11"/>
      <c r="B57" s="11"/>
      <c r="C57" s="11"/>
      <c r="D57" s="12"/>
      <c r="E57" s="12"/>
      <c r="F57" s="13"/>
      <c r="G57" s="9"/>
      <c r="H57" s="9"/>
      <c r="I57" s="9"/>
      <c r="J57" s="9"/>
      <c r="K57" s="9"/>
    </row>
    <row r="58" spans="1:11" s="10" customFormat="1" x14ac:dyDescent="0.3">
      <c r="A58" s="11"/>
      <c r="B58" s="11"/>
      <c r="C58" s="11"/>
      <c r="D58" s="12"/>
      <c r="E58" s="12"/>
      <c r="F58" s="13"/>
      <c r="G58" s="9"/>
      <c r="H58" s="9"/>
      <c r="I58" s="9"/>
      <c r="J58" s="9"/>
      <c r="K58" s="9"/>
    </row>
    <row r="59" spans="1:11" s="10" customFormat="1" x14ac:dyDescent="0.3">
      <c r="A59" s="11"/>
      <c r="B59" s="11"/>
      <c r="C59" s="11"/>
      <c r="D59" s="12"/>
      <c r="E59" s="12"/>
      <c r="F59" s="13"/>
      <c r="G59" s="9"/>
      <c r="H59" s="9"/>
      <c r="I59" s="9"/>
      <c r="J59" s="9"/>
      <c r="K59" s="9"/>
    </row>
    <row r="60" spans="1:11" s="10" customFormat="1" x14ac:dyDescent="0.3">
      <c r="A60" s="11"/>
      <c r="B60" s="11"/>
      <c r="C60" s="11"/>
      <c r="D60" s="12"/>
      <c r="E60" s="12"/>
      <c r="F60" s="13"/>
      <c r="G60" s="9"/>
      <c r="H60" s="9"/>
      <c r="I60" s="9"/>
      <c r="J60" s="9"/>
      <c r="K60" s="9"/>
    </row>
    <row r="61" spans="1:11" s="10" customFormat="1" x14ac:dyDescent="0.3">
      <c r="A61" s="11"/>
      <c r="B61" s="11"/>
      <c r="C61" s="11"/>
      <c r="D61" s="12"/>
      <c r="E61" s="12"/>
      <c r="F61" s="13"/>
      <c r="G61" s="9"/>
      <c r="H61" s="9"/>
      <c r="I61" s="9"/>
      <c r="J61" s="9"/>
      <c r="K61" s="9"/>
    </row>
    <row r="62" spans="1:11" s="10" customFormat="1" x14ac:dyDescent="0.3">
      <c r="A62" s="11"/>
      <c r="B62" s="11"/>
      <c r="C62" s="11"/>
      <c r="D62" s="12"/>
      <c r="E62" s="12"/>
      <c r="F62" s="13"/>
      <c r="G62" s="9"/>
      <c r="H62" s="9"/>
      <c r="I62" s="9"/>
      <c r="J62" s="9"/>
      <c r="K62" s="9"/>
    </row>
    <row r="63" spans="1:11" s="10" customFormat="1" x14ac:dyDescent="0.3">
      <c r="A63" s="11"/>
      <c r="B63" s="11"/>
      <c r="C63" s="11"/>
      <c r="D63" s="12"/>
      <c r="E63" s="12"/>
      <c r="F63" s="13"/>
      <c r="G63" s="9"/>
      <c r="H63" s="9"/>
      <c r="I63" s="9"/>
      <c r="J63" s="9"/>
      <c r="K63" s="9"/>
    </row>
    <row r="64" spans="1:11" s="10" customFormat="1" x14ac:dyDescent="0.3">
      <c r="A64" s="11"/>
      <c r="B64" s="11"/>
      <c r="C64" s="11"/>
      <c r="D64" s="12"/>
      <c r="E64" s="12"/>
      <c r="F64" s="13"/>
      <c r="G64" s="9"/>
      <c r="H64" s="9"/>
      <c r="I64" s="9"/>
      <c r="J64" s="9"/>
      <c r="K64" s="9"/>
    </row>
    <row r="65" spans="1:11" s="10" customFormat="1" x14ac:dyDescent="0.3">
      <c r="A65" s="11"/>
      <c r="B65" s="11"/>
      <c r="C65" s="11"/>
      <c r="D65" s="12"/>
      <c r="E65" s="12"/>
      <c r="F65" s="13"/>
      <c r="G65" s="9"/>
      <c r="H65" s="9"/>
      <c r="I65" s="9"/>
      <c r="J65" s="9"/>
      <c r="K65" s="9"/>
    </row>
    <row r="66" spans="1:11" s="10" customFormat="1" x14ac:dyDescent="0.3">
      <c r="A66" s="11"/>
      <c r="B66" s="11"/>
      <c r="C66" s="11"/>
      <c r="D66" s="12"/>
      <c r="E66" s="12"/>
      <c r="F66" s="13"/>
      <c r="G66" s="9"/>
      <c r="H66" s="9"/>
      <c r="I66" s="9"/>
      <c r="J66" s="9"/>
      <c r="K66" s="9"/>
    </row>
    <row r="67" spans="1:11" s="10" customFormat="1" x14ac:dyDescent="0.3">
      <c r="A67" s="11"/>
      <c r="B67" s="11"/>
      <c r="C67" s="11"/>
      <c r="D67" s="12"/>
      <c r="E67" s="12"/>
      <c r="F67" s="13"/>
      <c r="G67" s="9"/>
      <c r="H67" s="9"/>
      <c r="I67" s="9"/>
      <c r="J67" s="9"/>
      <c r="K67" s="9"/>
    </row>
    <row r="68" spans="1:11" s="10" customFormat="1" x14ac:dyDescent="0.3">
      <c r="A68" s="11"/>
      <c r="B68" s="11"/>
      <c r="C68" s="11"/>
      <c r="D68" s="12"/>
      <c r="E68" s="12"/>
      <c r="F68" s="13"/>
      <c r="G68" s="9"/>
      <c r="H68" s="9"/>
      <c r="I68" s="9"/>
      <c r="J68" s="9"/>
      <c r="K68" s="9"/>
    </row>
    <row r="69" spans="1:11" s="10" customFormat="1" x14ac:dyDescent="0.3">
      <c r="A69" s="11"/>
      <c r="B69" s="11"/>
      <c r="C69" s="11"/>
      <c r="D69" s="12"/>
      <c r="E69" s="12"/>
      <c r="F69" s="13"/>
      <c r="G69" s="9"/>
      <c r="H69" s="9"/>
      <c r="I69" s="9"/>
      <c r="J69" s="9"/>
      <c r="K69" s="9"/>
    </row>
    <row r="70" spans="1:11" s="10" customFormat="1" x14ac:dyDescent="0.3">
      <c r="A70" s="11"/>
      <c r="B70" s="11"/>
      <c r="C70" s="11"/>
      <c r="D70" s="12"/>
      <c r="E70" s="12"/>
      <c r="F70" s="13"/>
      <c r="G70" s="9"/>
      <c r="H70" s="9"/>
      <c r="I70" s="9"/>
      <c r="J70" s="9"/>
      <c r="K70" s="9"/>
    </row>
    <row r="71" spans="1:11" s="10" customFormat="1" x14ac:dyDescent="0.3">
      <c r="A71" s="11"/>
      <c r="B71" s="11"/>
      <c r="C71" s="11"/>
      <c r="D71" s="12"/>
      <c r="E71" s="12"/>
      <c r="F71" s="13"/>
      <c r="G71" s="9"/>
      <c r="H71" s="9"/>
      <c r="I71" s="9"/>
      <c r="J71" s="9"/>
      <c r="K71" s="9"/>
    </row>
    <row r="72" spans="1:11" s="10" customFormat="1" x14ac:dyDescent="0.3">
      <c r="A72" s="11"/>
      <c r="B72" s="11"/>
      <c r="C72" s="11"/>
      <c r="D72" s="12"/>
      <c r="E72" s="12"/>
      <c r="F72" s="13"/>
      <c r="G72" s="9"/>
      <c r="H72" s="9"/>
      <c r="I72" s="9"/>
      <c r="J72" s="9"/>
      <c r="K72" s="9"/>
    </row>
    <row r="73" spans="1:11" s="10" customFormat="1" x14ac:dyDescent="0.3">
      <c r="A73" s="11"/>
      <c r="B73" s="11"/>
      <c r="C73" s="11"/>
      <c r="D73" s="12"/>
      <c r="E73" s="12"/>
      <c r="F73" s="13"/>
      <c r="G73" s="9"/>
      <c r="H73" s="9"/>
      <c r="I73" s="9"/>
      <c r="J73" s="9"/>
      <c r="K73" s="9"/>
    </row>
    <row r="74" spans="1:11" s="10" customFormat="1" x14ac:dyDescent="0.3">
      <c r="A74" s="11"/>
      <c r="B74" s="11"/>
      <c r="C74" s="11"/>
      <c r="D74" s="12"/>
      <c r="E74" s="12"/>
      <c r="F74" s="13"/>
      <c r="G74" s="9"/>
      <c r="H74" s="9"/>
      <c r="I74" s="9"/>
      <c r="J74" s="9"/>
      <c r="K74" s="9"/>
    </row>
    <row r="75" spans="1:11" s="10" customFormat="1" x14ac:dyDescent="0.3">
      <c r="A75" s="11"/>
      <c r="B75" s="11"/>
      <c r="C75" s="11"/>
      <c r="D75" s="12"/>
      <c r="E75" s="12"/>
      <c r="F75" s="13"/>
      <c r="G75" s="9"/>
      <c r="H75" s="9"/>
      <c r="I75" s="9"/>
      <c r="J75" s="9"/>
      <c r="K75" s="9"/>
    </row>
    <row r="76" spans="1:11" s="10" customFormat="1" x14ac:dyDescent="0.3">
      <c r="A76" s="11"/>
      <c r="B76" s="11"/>
      <c r="C76" s="11"/>
      <c r="D76" s="12"/>
      <c r="E76" s="12"/>
      <c r="F76" s="13"/>
      <c r="G76" s="9"/>
      <c r="H76" s="9"/>
      <c r="I76" s="9"/>
      <c r="J76" s="9"/>
      <c r="K76" s="9"/>
    </row>
    <row r="77" spans="1:11" s="10" customFormat="1" x14ac:dyDescent="0.3">
      <c r="A77" s="11"/>
      <c r="B77" s="11"/>
      <c r="C77" s="11"/>
      <c r="D77" s="12"/>
      <c r="E77" s="12"/>
      <c r="F77" s="13"/>
      <c r="G77" s="9"/>
      <c r="H77" s="9"/>
      <c r="I77" s="9"/>
      <c r="J77" s="9"/>
      <c r="K77" s="9"/>
    </row>
    <row r="78" spans="1:11" s="10" customFormat="1" x14ac:dyDescent="0.3">
      <c r="A78" s="11"/>
      <c r="B78" s="11"/>
      <c r="C78" s="11"/>
      <c r="D78" s="12"/>
      <c r="E78" s="12"/>
      <c r="F78" s="13"/>
      <c r="G78" s="9"/>
      <c r="H78" s="9"/>
      <c r="I78" s="9"/>
      <c r="J78" s="9"/>
      <c r="K78" s="9"/>
    </row>
    <row r="79" spans="1:11" s="10" customFormat="1" x14ac:dyDescent="0.3">
      <c r="A79" s="11"/>
      <c r="B79" s="11"/>
      <c r="C79" s="11"/>
      <c r="D79" s="12"/>
      <c r="E79" s="12"/>
      <c r="F79" s="13"/>
      <c r="G79" s="9"/>
      <c r="H79" s="9"/>
      <c r="I79" s="9"/>
      <c r="J79" s="9"/>
      <c r="K79" s="9"/>
    </row>
    <row r="80" spans="1:11" s="10" customFormat="1" x14ac:dyDescent="0.3">
      <c r="A80" s="11"/>
      <c r="B80" s="11"/>
      <c r="C80" s="11"/>
      <c r="D80" s="12"/>
      <c r="E80" s="12"/>
      <c r="F80" s="13"/>
      <c r="G80" s="9"/>
      <c r="H80" s="9"/>
      <c r="I80" s="9"/>
      <c r="J80" s="9"/>
      <c r="K80" s="9"/>
    </row>
    <row r="81" spans="1:11" s="10" customFormat="1" x14ac:dyDescent="0.3">
      <c r="A81" s="11"/>
      <c r="B81" s="11"/>
      <c r="C81" s="11"/>
      <c r="D81" s="12"/>
      <c r="E81" s="12"/>
      <c r="F81" s="13"/>
      <c r="G81" s="9"/>
      <c r="H81" s="9"/>
      <c r="I81" s="9"/>
      <c r="J81" s="9"/>
      <c r="K81" s="9"/>
    </row>
    <row r="82" spans="1:11" s="10" customFormat="1" x14ac:dyDescent="0.3">
      <c r="A82" s="11"/>
      <c r="B82" s="11"/>
      <c r="C82" s="11"/>
      <c r="D82" s="12"/>
      <c r="E82" s="12"/>
      <c r="F82" s="13"/>
      <c r="G82" s="9"/>
      <c r="H82" s="9"/>
      <c r="I82" s="9"/>
      <c r="J82" s="9"/>
      <c r="K82" s="9"/>
    </row>
    <row r="83" spans="1:11" s="10" customFormat="1" x14ac:dyDescent="0.3">
      <c r="A83" s="11"/>
      <c r="B83" s="11"/>
      <c r="C83" s="11"/>
      <c r="D83" s="12"/>
      <c r="E83" s="12"/>
      <c r="F83" s="13"/>
      <c r="G83" s="9"/>
      <c r="H83" s="9"/>
      <c r="I83" s="9"/>
      <c r="J83" s="9"/>
      <c r="K83" s="9"/>
    </row>
    <row r="84" spans="1:11" s="10" customFormat="1" x14ac:dyDescent="0.3">
      <c r="A84" s="11"/>
      <c r="B84" s="11"/>
      <c r="C84" s="11"/>
      <c r="D84" s="12"/>
      <c r="E84" s="12"/>
      <c r="F84" s="13"/>
      <c r="G84" s="9"/>
      <c r="H84" s="9"/>
      <c r="I84" s="9"/>
      <c r="J84" s="9"/>
      <c r="K84" s="9"/>
    </row>
    <row r="85" spans="1:11" s="10" customFormat="1" x14ac:dyDescent="0.3">
      <c r="A85" s="11"/>
      <c r="B85" s="11"/>
      <c r="C85" s="11"/>
      <c r="D85" s="12"/>
      <c r="E85" s="12"/>
      <c r="F85" s="13"/>
      <c r="G85" s="9"/>
      <c r="H85" s="9"/>
      <c r="I85" s="9"/>
      <c r="J85" s="9"/>
      <c r="K85" s="9"/>
    </row>
    <row r="86" spans="1:11" s="10" customFormat="1" x14ac:dyDescent="0.3">
      <c r="A86" s="11"/>
      <c r="B86" s="11"/>
      <c r="C86" s="11"/>
      <c r="D86" s="12"/>
      <c r="E86" s="12"/>
      <c r="F86" s="13"/>
      <c r="G86" s="9"/>
      <c r="H86" s="9"/>
      <c r="I86" s="9"/>
      <c r="J86" s="9"/>
      <c r="K86" s="9"/>
    </row>
    <row r="87" spans="1:11" s="10" customFormat="1" x14ac:dyDescent="0.3">
      <c r="A87" s="11"/>
      <c r="B87" s="11"/>
      <c r="C87" s="11"/>
      <c r="D87" s="12"/>
      <c r="E87" s="12"/>
      <c r="F87" s="13"/>
      <c r="G87" s="9"/>
      <c r="H87" s="9"/>
      <c r="I87" s="9"/>
      <c r="J87" s="9"/>
      <c r="K87" s="9"/>
    </row>
    <row r="88" spans="1:11" s="10" customFormat="1" x14ac:dyDescent="0.3">
      <c r="A88" s="11"/>
      <c r="B88" s="11"/>
      <c r="C88" s="11"/>
      <c r="D88" s="12"/>
      <c r="E88" s="12"/>
      <c r="F88" s="13"/>
      <c r="G88" s="9"/>
      <c r="H88" s="9"/>
      <c r="I88" s="9"/>
      <c r="J88" s="9"/>
      <c r="K88" s="9"/>
    </row>
    <row r="89" spans="1:11" s="10" customFormat="1" x14ac:dyDescent="0.3">
      <c r="A89" s="11"/>
      <c r="B89" s="11"/>
      <c r="C89" s="11"/>
      <c r="D89" s="12"/>
      <c r="E89" s="12"/>
      <c r="F89" s="13"/>
      <c r="G89" s="9"/>
      <c r="H89" s="9"/>
      <c r="I89" s="9"/>
      <c r="J89" s="9"/>
      <c r="K89" s="9"/>
    </row>
    <row r="90" spans="1:11" s="10" customFormat="1" x14ac:dyDescent="0.3">
      <c r="A90" s="11"/>
      <c r="B90" s="11"/>
      <c r="C90" s="11"/>
      <c r="D90" s="12"/>
      <c r="E90" s="12"/>
      <c r="F90" s="13"/>
      <c r="G90" s="9"/>
      <c r="H90" s="9"/>
      <c r="I90" s="9"/>
      <c r="J90" s="9"/>
      <c r="K90" s="9"/>
    </row>
    <row r="91" spans="1:11" s="10" customFormat="1" x14ac:dyDescent="0.3">
      <c r="A91" s="11"/>
      <c r="B91" s="11"/>
      <c r="C91" s="11"/>
      <c r="D91" s="12"/>
      <c r="E91" s="12"/>
      <c r="F91" s="13"/>
      <c r="G91" s="9"/>
      <c r="H91" s="9"/>
      <c r="I91" s="9"/>
      <c r="J91" s="9"/>
      <c r="K91" s="9"/>
    </row>
    <row r="92" spans="1:11" s="10" customFormat="1" x14ac:dyDescent="0.3">
      <c r="A92" s="11"/>
      <c r="B92" s="11"/>
      <c r="C92" s="11"/>
      <c r="D92" s="12"/>
      <c r="E92" s="12"/>
      <c r="F92" s="13"/>
      <c r="G92" s="9"/>
      <c r="H92" s="9"/>
      <c r="I92" s="9"/>
      <c r="J92" s="9"/>
      <c r="K92" s="9"/>
    </row>
    <row r="93" spans="1:11" s="10" customFormat="1" x14ac:dyDescent="0.3">
      <c r="A93" s="11"/>
      <c r="B93" s="11"/>
      <c r="C93" s="11"/>
      <c r="D93" s="12"/>
      <c r="E93" s="12"/>
      <c r="F93" s="13"/>
      <c r="G93" s="9"/>
      <c r="H93" s="9"/>
      <c r="I93" s="9"/>
      <c r="J93" s="9"/>
      <c r="K93" s="9"/>
    </row>
    <row r="94" spans="1:11" s="10" customFormat="1" x14ac:dyDescent="0.3">
      <c r="A94" s="11"/>
      <c r="B94" s="11"/>
      <c r="C94" s="11"/>
      <c r="D94" s="12"/>
      <c r="E94" s="12"/>
      <c r="F94" s="13"/>
      <c r="G94" s="9"/>
      <c r="H94" s="9"/>
      <c r="I94" s="9"/>
      <c r="J94" s="9"/>
      <c r="K94" s="9"/>
    </row>
    <row r="95" spans="1:11" s="10" customFormat="1" x14ac:dyDescent="0.3">
      <c r="A95" s="11"/>
      <c r="B95" s="11"/>
      <c r="C95" s="11"/>
      <c r="D95" s="12"/>
      <c r="E95" s="12"/>
      <c r="F95" s="13"/>
      <c r="G95" s="9"/>
      <c r="H95" s="9"/>
      <c r="I95" s="9"/>
      <c r="J95" s="9"/>
      <c r="K95" s="9"/>
    </row>
    <row r="96" spans="1:11" s="10" customFormat="1" x14ac:dyDescent="0.3">
      <c r="A96" s="11"/>
      <c r="B96" s="11"/>
      <c r="C96" s="11"/>
      <c r="D96" s="12"/>
      <c r="E96" s="12"/>
      <c r="F96" s="13"/>
      <c r="G96" s="9"/>
      <c r="H96" s="9"/>
      <c r="I96" s="9"/>
      <c r="J96" s="9"/>
      <c r="K96" s="9"/>
    </row>
    <row r="97" spans="1:11" s="10" customFormat="1" x14ac:dyDescent="0.3">
      <c r="A97" s="11"/>
      <c r="B97" s="11"/>
      <c r="C97" s="11"/>
      <c r="D97" s="12"/>
      <c r="E97" s="12"/>
      <c r="F97" s="13"/>
      <c r="G97" s="9"/>
      <c r="H97" s="9"/>
      <c r="I97" s="9"/>
      <c r="J97" s="9"/>
      <c r="K97" s="9"/>
    </row>
    <row r="98" spans="1:11" s="10" customFormat="1" x14ac:dyDescent="0.3">
      <c r="A98" s="11"/>
      <c r="B98" s="11"/>
      <c r="C98" s="11"/>
      <c r="D98" s="12"/>
      <c r="E98" s="12"/>
      <c r="F98" s="13"/>
      <c r="G98" s="9"/>
      <c r="H98" s="9"/>
      <c r="I98" s="9"/>
      <c r="J98" s="9"/>
      <c r="K98" s="9"/>
    </row>
    <row r="99" spans="1:11" s="10" customFormat="1" x14ac:dyDescent="0.3">
      <c r="A99" s="11"/>
      <c r="B99" s="11"/>
      <c r="C99" s="11"/>
      <c r="D99" s="12"/>
      <c r="E99" s="12"/>
      <c r="F99" s="13"/>
      <c r="G99" s="9"/>
      <c r="H99" s="9"/>
      <c r="I99" s="9"/>
      <c r="J99" s="9"/>
      <c r="K99" s="9"/>
    </row>
    <row r="100" spans="1:11" s="10" customFormat="1" x14ac:dyDescent="0.3">
      <c r="A100" s="11"/>
      <c r="B100" s="11"/>
      <c r="C100" s="11"/>
      <c r="D100" s="12"/>
      <c r="E100" s="12"/>
      <c r="F100" s="13"/>
      <c r="G100" s="9"/>
      <c r="H100" s="9"/>
      <c r="I100" s="9"/>
      <c r="J100" s="9"/>
      <c r="K100" s="9"/>
    </row>
    <row r="101" spans="1:11" s="10" customFormat="1" x14ac:dyDescent="0.3">
      <c r="A101" s="11"/>
      <c r="B101" s="11"/>
      <c r="C101" s="11"/>
      <c r="D101" s="12"/>
      <c r="E101" s="12"/>
      <c r="F101" s="13"/>
      <c r="G101" s="9"/>
      <c r="H101" s="9"/>
      <c r="I101" s="9"/>
      <c r="J101" s="9"/>
      <c r="K101" s="9"/>
    </row>
    <row r="102" spans="1:11" s="10" customFormat="1" x14ac:dyDescent="0.3">
      <c r="A102" s="11"/>
      <c r="B102" s="11"/>
      <c r="C102" s="11"/>
      <c r="D102" s="12"/>
      <c r="E102" s="12"/>
      <c r="F102" s="13"/>
      <c r="G102" s="9"/>
      <c r="H102" s="9"/>
      <c r="I102" s="9"/>
      <c r="J102" s="9"/>
      <c r="K102" s="9"/>
    </row>
    <row r="103" spans="1:11" s="10" customFormat="1" x14ac:dyDescent="0.3">
      <c r="A103" s="11"/>
      <c r="B103" s="11"/>
      <c r="C103" s="11"/>
      <c r="D103" s="12"/>
      <c r="E103" s="12"/>
      <c r="F103" s="13"/>
      <c r="G103" s="9"/>
      <c r="H103" s="9"/>
      <c r="I103" s="9"/>
      <c r="J103" s="9"/>
      <c r="K103" s="9"/>
    </row>
    <row r="104" spans="1:11" s="10" customFormat="1" x14ac:dyDescent="0.3">
      <c r="A104" s="11"/>
      <c r="B104" s="11"/>
      <c r="C104" s="11"/>
      <c r="D104" s="12"/>
      <c r="E104" s="12"/>
      <c r="F104" s="13"/>
      <c r="G104" s="9"/>
      <c r="H104" s="9"/>
      <c r="I104" s="9"/>
      <c r="J104" s="9"/>
      <c r="K104" s="9"/>
    </row>
    <row r="105" spans="1:11" s="10" customFormat="1" x14ac:dyDescent="0.3">
      <c r="A105" s="11"/>
      <c r="B105" s="11"/>
      <c r="C105" s="11"/>
      <c r="D105" s="12"/>
      <c r="E105" s="12"/>
      <c r="F105" s="13"/>
      <c r="G105" s="9"/>
      <c r="H105" s="9"/>
      <c r="I105" s="9"/>
      <c r="J105" s="9"/>
      <c r="K105" s="9"/>
    </row>
    <row r="106" spans="1:11" s="10" customFormat="1" x14ac:dyDescent="0.3">
      <c r="A106" s="11"/>
      <c r="B106" s="11"/>
      <c r="C106" s="11"/>
      <c r="D106" s="12"/>
      <c r="E106" s="12"/>
      <c r="F106" s="13"/>
      <c r="G106" s="9"/>
      <c r="H106" s="9"/>
      <c r="I106" s="9"/>
      <c r="J106" s="9"/>
      <c r="K106" s="9"/>
    </row>
    <row r="107" spans="1:11" s="10" customFormat="1" x14ac:dyDescent="0.3">
      <c r="A107" s="11"/>
      <c r="B107" s="11"/>
      <c r="C107" s="11"/>
      <c r="D107" s="12"/>
      <c r="E107" s="12"/>
      <c r="F107" s="13"/>
      <c r="G107" s="9"/>
      <c r="H107" s="9"/>
      <c r="I107" s="9"/>
      <c r="J107" s="9"/>
      <c r="K107" s="9"/>
    </row>
    <row r="108" spans="1:11" s="10" customFormat="1" x14ac:dyDescent="0.3">
      <c r="A108" s="11"/>
      <c r="B108" s="11"/>
      <c r="C108" s="11"/>
      <c r="D108" s="12"/>
      <c r="E108" s="12"/>
      <c r="F108" s="13"/>
      <c r="G108" s="9"/>
      <c r="H108" s="9"/>
      <c r="I108" s="9"/>
      <c r="J108" s="9"/>
      <c r="K108" s="9"/>
    </row>
    <row r="109" spans="1:11" s="10" customFormat="1" x14ac:dyDescent="0.3">
      <c r="A109" s="11"/>
      <c r="B109" s="11"/>
      <c r="C109" s="11"/>
      <c r="D109" s="12"/>
      <c r="E109" s="12"/>
      <c r="F109" s="13"/>
      <c r="G109" s="9"/>
      <c r="H109" s="9"/>
      <c r="I109" s="9"/>
      <c r="J109" s="9"/>
      <c r="K109" s="9"/>
    </row>
    <row r="110" spans="1:11" s="10" customFormat="1" x14ac:dyDescent="0.3">
      <c r="A110" s="11"/>
      <c r="B110" s="11"/>
      <c r="C110" s="11"/>
      <c r="D110" s="12"/>
      <c r="E110" s="12"/>
      <c r="F110" s="13"/>
      <c r="G110" s="9"/>
      <c r="H110" s="9"/>
      <c r="I110" s="9"/>
      <c r="J110" s="9"/>
      <c r="K110" s="9"/>
    </row>
    <row r="111" spans="1:11" s="10" customFormat="1" x14ac:dyDescent="0.3">
      <c r="A111" s="11"/>
      <c r="B111" s="11"/>
      <c r="C111" s="11"/>
      <c r="D111" s="12"/>
      <c r="E111" s="12"/>
      <c r="F111" s="13"/>
      <c r="G111" s="9"/>
      <c r="H111" s="9"/>
      <c r="I111" s="9"/>
      <c r="J111" s="9"/>
      <c r="K111" s="9"/>
    </row>
    <row r="112" spans="1:11" s="10" customFormat="1" x14ac:dyDescent="0.3">
      <c r="A112" s="11"/>
      <c r="B112" s="11"/>
      <c r="C112" s="11"/>
      <c r="D112" s="12"/>
      <c r="E112" s="12"/>
      <c r="F112" s="13"/>
      <c r="G112" s="9"/>
      <c r="H112" s="9"/>
      <c r="I112" s="9"/>
      <c r="J112" s="9"/>
      <c r="K112" s="9"/>
    </row>
    <row r="113" spans="1:11" s="10" customFormat="1" x14ac:dyDescent="0.3">
      <c r="A113" s="11"/>
      <c r="B113" s="11"/>
      <c r="C113" s="11"/>
      <c r="D113" s="12"/>
      <c r="E113" s="12"/>
      <c r="F113" s="13"/>
      <c r="G113" s="9"/>
      <c r="H113" s="9"/>
      <c r="I113" s="9"/>
      <c r="J113" s="9"/>
      <c r="K113" s="9"/>
    </row>
    <row r="114" spans="1:11" s="10" customFormat="1" x14ac:dyDescent="0.3">
      <c r="A114" s="11"/>
      <c r="B114" s="11"/>
      <c r="C114" s="11"/>
      <c r="D114" s="12"/>
      <c r="E114" s="12"/>
      <c r="F114" s="13"/>
      <c r="G114" s="9"/>
      <c r="H114" s="9"/>
      <c r="I114" s="9"/>
      <c r="J114" s="9"/>
      <c r="K114" s="9"/>
    </row>
    <row r="115" spans="1:11" s="10" customFormat="1" x14ac:dyDescent="0.3">
      <c r="A115" s="11"/>
      <c r="B115" s="11"/>
      <c r="C115" s="11"/>
      <c r="D115" s="12"/>
      <c r="E115" s="12"/>
      <c r="F115" s="13"/>
      <c r="G115" s="9"/>
      <c r="H115" s="9"/>
      <c r="I115" s="9"/>
      <c r="J115" s="9"/>
      <c r="K115" s="9"/>
    </row>
    <row r="116" spans="1:11" s="10" customFormat="1" x14ac:dyDescent="0.3">
      <c r="A116" s="11"/>
      <c r="B116" s="11"/>
      <c r="C116" s="11"/>
      <c r="D116" s="12"/>
      <c r="E116" s="12"/>
      <c r="F116" s="13"/>
      <c r="G116" s="9"/>
      <c r="H116" s="9"/>
      <c r="I116" s="9"/>
      <c r="J116" s="9"/>
      <c r="K116" s="9"/>
    </row>
    <row r="117" spans="1:11" s="10" customFormat="1" x14ac:dyDescent="0.3">
      <c r="A117" s="11"/>
      <c r="B117" s="11"/>
      <c r="C117" s="11"/>
      <c r="D117" s="12"/>
      <c r="E117" s="12"/>
      <c r="F117" s="13"/>
      <c r="G117" s="9"/>
      <c r="H117" s="9"/>
      <c r="I117" s="9"/>
      <c r="J117" s="9"/>
      <c r="K117" s="9"/>
    </row>
    <row r="118" spans="1:11" s="10" customFormat="1" x14ac:dyDescent="0.3">
      <c r="A118" s="11"/>
      <c r="B118" s="11"/>
      <c r="C118" s="11"/>
      <c r="D118" s="12"/>
      <c r="E118" s="12"/>
      <c r="F118" s="13"/>
      <c r="G118" s="9"/>
      <c r="H118" s="9"/>
      <c r="I118" s="9"/>
      <c r="J118" s="9"/>
      <c r="K118" s="9"/>
    </row>
    <row r="119" spans="1:11" s="10" customFormat="1" x14ac:dyDescent="0.3">
      <c r="A119" s="11"/>
      <c r="B119" s="11"/>
      <c r="C119" s="11"/>
      <c r="D119" s="12"/>
      <c r="E119" s="12"/>
      <c r="F119" s="13"/>
      <c r="G119" s="9"/>
      <c r="H119" s="9"/>
      <c r="I119" s="9"/>
      <c r="J119" s="9"/>
      <c r="K119" s="9"/>
    </row>
    <row r="120" spans="1:11" s="10" customFormat="1" x14ac:dyDescent="0.3">
      <c r="A120" s="11"/>
      <c r="B120" s="11"/>
      <c r="C120" s="11"/>
      <c r="D120" s="12"/>
      <c r="E120" s="12"/>
      <c r="F120" s="13"/>
      <c r="G120" s="9"/>
      <c r="H120" s="9"/>
      <c r="I120" s="9"/>
      <c r="J120" s="9"/>
      <c r="K120" s="9"/>
    </row>
    <row r="121" spans="1:11" s="10" customFormat="1" x14ac:dyDescent="0.3">
      <c r="A121" s="11"/>
      <c r="B121" s="11"/>
      <c r="C121" s="11"/>
      <c r="D121" s="12"/>
      <c r="E121" s="12"/>
      <c r="F121" s="13"/>
      <c r="G121" s="9"/>
      <c r="H121" s="9"/>
      <c r="I121" s="9"/>
      <c r="J121" s="9"/>
      <c r="K121" s="9"/>
    </row>
    <row r="122" spans="1:11" s="10" customFormat="1" x14ac:dyDescent="0.3">
      <c r="A122" s="11"/>
      <c r="B122" s="11"/>
      <c r="C122" s="11"/>
      <c r="D122" s="12"/>
      <c r="E122" s="12"/>
      <c r="F122" s="13"/>
      <c r="G122" s="9"/>
      <c r="H122" s="9"/>
      <c r="I122" s="9"/>
      <c r="J122" s="9"/>
      <c r="K122" s="9"/>
    </row>
    <row r="123" spans="1:11" s="10" customFormat="1" x14ac:dyDescent="0.3">
      <c r="A123" s="11"/>
      <c r="B123" s="11"/>
      <c r="C123" s="11"/>
      <c r="D123" s="12"/>
      <c r="E123" s="12"/>
      <c r="F123" s="13"/>
      <c r="G123" s="9"/>
      <c r="H123" s="9"/>
      <c r="I123" s="9"/>
      <c r="J123" s="9"/>
      <c r="K123" s="9"/>
    </row>
    <row r="124" spans="1:11" s="10" customFormat="1" x14ac:dyDescent="0.3">
      <c r="A124" s="11"/>
      <c r="B124" s="11"/>
      <c r="C124" s="11"/>
      <c r="D124" s="12"/>
      <c r="E124" s="12"/>
      <c r="F124" s="13"/>
      <c r="G124" s="9"/>
      <c r="H124" s="9"/>
      <c r="I124" s="9"/>
      <c r="J124" s="9"/>
      <c r="K124" s="9"/>
    </row>
    <row r="125" spans="1:11" s="10" customFormat="1" x14ac:dyDescent="0.3">
      <c r="A125" s="11"/>
      <c r="B125" s="11"/>
      <c r="C125" s="11"/>
      <c r="D125" s="12"/>
      <c r="E125" s="12"/>
      <c r="F125" s="13"/>
      <c r="G125" s="9"/>
      <c r="H125" s="9"/>
      <c r="I125" s="9"/>
      <c r="J125" s="9"/>
      <c r="K125" s="9"/>
    </row>
    <row r="126" spans="1:11" s="10" customFormat="1" x14ac:dyDescent="0.3">
      <c r="A126" s="11"/>
      <c r="B126" s="11"/>
      <c r="C126" s="11"/>
      <c r="D126" s="12"/>
      <c r="E126" s="12"/>
      <c r="F126" s="13"/>
      <c r="G126" s="9"/>
      <c r="H126" s="9"/>
      <c r="I126" s="9"/>
      <c r="J126" s="9"/>
      <c r="K126" s="9"/>
    </row>
    <row r="127" spans="1:11" s="10" customFormat="1" x14ac:dyDescent="0.3">
      <c r="A127" s="11"/>
      <c r="B127" s="11"/>
      <c r="C127" s="11"/>
      <c r="D127" s="12"/>
      <c r="E127" s="12"/>
      <c r="F127" s="13"/>
      <c r="G127" s="9"/>
      <c r="H127" s="9"/>
      <c r="I127" s="9"/>
      <c r="J127" s="9"/>
      <c r="K127" s="9"/>
    </row>
    <row r="128" spans="1:11" s="10" customFormat="1" x14ac:dyDescent="0.3">
      <c r="A128" s="11"/>
      <c r="B128" s="11"/>
      <c r="C128" s="11"/>
      <c r="D128" s="12"/>
      <c r="E128" s="12"/>
      <c r="F128" s="13"/>
      <c r="G128" s="9"/>
      <c r="H128" s="9"/>
      <c r="I128" s="9"/>
      <c r="J128" s="9"/>
      <c r="K128" s="9"/>
    </row>
    <row r="129" spans="1:11" s="10" customFormat="1" x14ac:dyDescent="0.3">
      <c r="A129" s="11"/>
      <c r="B129" s="11"/>
      <c r="C129" s="11"/>
      <c r="D129" s="12"/>
      <c r="E129" s="12"/>
      <c r="F129" s="13"/>
      <c r="G129" s="9"/>
      <c r="H129" s="9"/>
      <c r="I129" s="9"/>
      <c r="J129" s="9"/>
      <c r="K129" s="9"/>
    </row>
    <row r="130" spans="1:11" s="10" customFormat="1" x14ac:dyDescent="0.3">
      <c r="A130" s="11"/>
      <c r="B130" s="11"/>
      <c r="C130" s="11"/>
      <c r="D130" s="12"/>
      <c r="E130" s="12"/>
      <c r="F130" s="13"/>
      <c r="G130" s="9"/>
      <c r="H130" s="9"/>
      <c r="I130" s="9"/>
      <c r="J130" s="9"/>
      <c r="K130" s="9"/>
    </row>
    <row r="131" spans="1:11" s="10" customFormat="1" x14ac:dyDescent="0.3">
      <c r="A131" s="11"/>
      <c r="B131" s="11"/>
      <c r="C131" s="11"/>
      <c r="D131" s="12"/>
      <c r="E131" s="12"/>
      <c r="F131" s="13"/>
      <c r="G131" s="9"/>
      <c r="H131" s="9"/>
      <c r="I131" s="9"/>
      <c r="J131" s="9"/>
      <c r="K131" s="9"/>
    </row>
    <row r="132" spans="1:11" s="10" customFormat="1" x14ac:dyDescent="0.3">
      <c r="A132" s="11"/>
      <c r="B132" s="11"/>
      <c r="C132" s="11"/>
      <c r="D132" s="12"/>
      <c r="E132" s="12"/>
      <c r="F132" s="13"/>
      <c r="G132" s="9"/>
      <c r="H132" s="9"/>
      <c r="I132" s="9"/>
      <c r="J132" s="9"/>
      <c r="K132" s="9"/>
    </row>
    <row r="133" spans="1:11" s="10" customFormat="1" x14ac:dyDescent="0.3">
      <c r="A133" s="11"/>
      <c r="B133" s="11"/>
      <c r="C133" s="11"/>
      <c r="D133" s="12"/>
      <c r="E133" s="12"/>
      <c r="F133" s="13"/>
      <c r="G133" s="9"/>
      <c r="H133" s="9"/>
      <c r="I133" s="9"/>
      <c r="J133" s="9"/>
      <c r="K133" s="9"/>
    </row>
    <row r="134" spans="1:11" s="10" customFormat="1" x14ac:dyDescent="0.3">
      <c r="A134" s="11"/>
      <c r="B134" s="11"/>
      <c r="C134" s="11"/>
      <c r="D134" s="12"/>
      <c r="E134" s="12"/>
      <c r="F134" s="13"/>
      <c r="G134" s="9"/>
      <c r="H134" s="9"/>
      <c r="I134" s="9"/>
      <c r="J134" s="9"/>
      <c r="K134" s="9"/>
    </row>
    <row r="135" spans="1:11" s="10" customFormat="1" x14ac:dyDescent="0.3">
      <c r="A135" s="11"/>
      <c r="B135" s="11"/>
      <c r="C135" s="11"/>
      <c r="D135" s="12"/>
      <c r="E135" s="12"/>
      <c r="F135" s="13"/>
      <c r="G135" s="9"/>
      <c r="H135" s="9"/>
      <c r="I135" s="9"/>
      <c r="J135" s="9"/>
      <c r="K135" s="9"/>
    </row>
    <row r="136" spans="1:11" s="10" customFormat="1" x14ac:dyDescent="0.3">
      <c r="A136" s="11"/>
      <c r="B136" s="11"/>
      <c r="C136" s="11"/>
      <c r="D136" s="12"/>
      <c r="E136" s="12"/>
      <c r="F136" s="13"/>
      <c r="G136" s="9"/>
      <c r="H136" s="9"/>
      <c r="I136" s="9"/>
      <c r="J136" s="9"/>
      <c r="K136" s="9"/>
    </row>
    <row r="137" spans="1:11" s="10" customFormat="1" x14ac:dyDescent="0.3">
      <c r="A137" s="11"/>
      <c r="B137" s="11"/>
      <c r="C137" s="11"/>
      <c r="D137" s="12"/>
      <c r="E137" s="12"/>
      <c r="F137" s="13"/>
      <c r="G137" s="9"/>
      <c r="H137" s="9"/>
      <c r="I137" s="9"/>
      <c r="J137" s="9"/>
      <c r="K137" s="9"/>
    </row>
    <row r="138" spans="1:11" s="10" customFormat="1" x14ac:dyDescent="0.3">
      <c r="A138" s="11"/>
      <c r="B138" s="11"/>
      <c r="C138" s="11"/>
      <c r="D138" s="12"/>
      <c r="E138" s="12"/>
      <c r="F138" s="13"/>
      <c r="G138" s="9"/>
      <c r="H138" s="9"/>
      <c r="I138" s="9"/>
      <c r="J138" s="9"/>
      <c r="K138" s="9"/>
    </row>
    <row r="139" spans="1:11" s="10" customFormat="1" x14ac:dyDescent="0.3">
      <c r="A139" s="11"/>
      <c r="B139" s="11"/>
      <c r="C139" s="11"/>
      <c r="D139" s="12"/>
      <c r="E139" s="12"/>
      <c r="F139" s="13"/>
      <c r="G139" s="9"/>
      <c r="H139" s="9"/>
      <c r="I139" s="9"/>
      <c r="J139" s="9"/>
      <c r="K139" s="9"/>
    </row>
    <row r="140" spans="1:11" s="10" customFormat="1" x14ac:dyDescent="0.3">
      <c r="A140" s="11"/>
      <c r="B140" s="11"/>
      <c r="C140" s="11"/>
      <c r="D140" s="12"/>
      <c r="E140" s="12"/>
      <c r="F140" s="13"/>
      <c r="G140" s="9"/>
      <c r="H140" s="9"/>
      <c r="I140" s="9"/>
      <c r="J140" s="9"/>
      <c r="K140" s="9"/>
    </row>
    <row r="141" spans="1:11" s="10" customFormat="1" x14ac:dyDescent="0.3">
      <c r="A141" s="11"/>
      <c r="B141" s="11"/>
      <c r="C141" s="11"/>
      <c r="D141" s="12"/>
      <c r="E141" s="12"/>
      <c r="F141" s="13"/>
      <c r="G141" s="9"/>
      <c r="H141" s="9"/>
      <c r="I141" s="9"/>
      <c r="J141" s="9"/>
      <c r="K141" s="9"/>
    </row>
    <row r="142" spans="1:11" s="10" customFormat="1" x14ac:dyDescent="0.3">
      <c r="A142" s="11"/>
      <c r="B142" s="11"/>
      <c r="C142" s="11"/>
      <c r="D142" s="12"/>
      <c r="E142" s="12"/>
      <c r="F142" s="13"/>
      <c r="G142" s="9"/>
      <c r="H142" s="9"/>
      <c r="I142" s="9"/>
      <c r="J142" s="9"/>
      <c r="K142" s="9"/>
    </row>
    <row r="143" spans="1:11" s="10" customFormat="1" x14ac:dyDescent="0.3">
      <c r="A143" s="11"/>
      <c r="B143" s="11"/>
      <c r="C143" s="11"/>
      <c r="D143" s="12"/>
      <c r="E143" s="12"/>
      <c r="F143" s="13"/>
      <c r="G143" s="9"/>
      <c r="H143" s="9"/>
      <c r="I143" s="9"/>
      <c r="J143" s="9"/>
      <c r="K143" s="9"/>
    </row>
    <row r="144" spans="1:11" s="10" customFormat="1" x14ac:dyDescent="0.3">
      <c r="A144" s="11"/>
      <c r="B144" s="11"/>
      <c r="C144" s="11"/>
      <c r="D144" s="12"/>
      <c r="E144" s="12"/>
      <c r="F144" s="13"/>
      <c r="G144" s="9"/>
      <c r="H144" s="9"/>
      <c r="I144" s="9"/>
      <c r="J144" s="9"/>
      <c r="K144" s="9"/>
    </row>
    <row r="145" spans="1:11" s="10" customFormat="1" x14ac:dyDescent="0.3">
      <c r="A145" s="11"/>
      <c r="B145" s="11"/>
      <c r="C145" s="11"/>
      <c r="D145" s="12"/>
      <c r="E145" s="12"/>
      <c r="F145" s="13"/>
      <c r="G145" s="9"/>
      <c r="H145" s="9"/>
      <c r="I145" s="9"/>
      <c r="J145" s="9"/>
      <c r="K145" s="9"/>
    </row>
    <row r="146" spans="1:11" s="10" customFormat="1" x14ac:dyDescent="0.3">
      <c r="A146" s="11"/>
      <c r="B146" s="11"/>
      <c r="C146" s="11"/>
      <c r="D146" s="12"/>
      <c r="E146" s="12"/>
      <c r="F146" s="13"/>
      <c r="G146" s="9"/>
      <c r="H146" s="9"/>
      <c r="I146" s="9"/>
      <c r="J146" s="9"/>
      <c r="K146" s="9"/>
    </row>
    <row r="147" spans="1:11" s="10" customFormat="1" x14ac:dyDescent="0.3">
      <c r="A147" s="11"/>
      <c r="B147" s="11"/>
      <c r="C147" s="11"/>
      <c r="D147" s="12"/>
      <c r="E147" s="12"/>
      <c r="F147" s="13"/>
      <c r="G147" s="9"/>
      <c r="H147" s="9"/>
      <c r="I147" s="9"/>
      <c r="J147" s="9"/>
      <c r="K147" s="9"/>
    </row>
    <row r="148" spans="1:11" s="10" customFormat="1" x14ac:dyDescent="0.3">
      <c r="A148" s="11"/>
      <c r="B148" s="11"/>
      <c r="C148" s="11"/>
      <c r="D148" s="12"/>
      <c r="E148" s="12"/>
      <c r="F148" s="13"/>
      <c r="G148" s="9"/>
      <c r="H148" s="9"/>
      <c r="I148" s="9"/>
      <c r="J148" s="9"/>
      <c r="K148" s="9"/>
    </row>
    <row r="149" spans="1:11" s="10" customFormat="1" x14ac:dyDescent="0.3">
      <c r="A149" s="11"/>
      <c r="B149" s="11"/>
      <c r="C149" s="11"/>
      <c r="D149" s="12"/>
      <c r="E149" s="12"/>
      <c r="F149" s="13"/>
      <c r="G149" s="9"/>
      <c r="H149" s="9"/>
      <c r="I149" s="9"/>
      <c r="J149" s="9"/>
      <c r="K149" s="9"/>
    </row>
    <row r="150" spans="1:11" s="10" customFormat="1" x14ac:dyDescent="0.3">
      <c r="A150" s="11"/>
      <c r="B150" s="11"/>
      <c r="C150" s="11"/>
      <c r="D150" s="12"/>
      <c r="E150" s="12"/>
      <c r="F150" s="13"/>
      <c r="G150" s="9"/>
      <c r="H150" s="9"/>
      <c r="I150" s="9"/>
      <c r="J150" s="9"/>
      <c r="K150" s="9"/>
    </row>
    <row r="151" spans="1:11" s="10" customFormat="1" x14ac:dyDescent="0.3">
      <c r="A151" s="11"/>
      <c r="B151" s="11"/>
      <c r="C151" s="11"/>
      <c r="D151" s="12"/>
      <c r="E151" s="12"/>
      <c r="F151" s="13"/>
      <c r="G151" s="9"/>
      <c r="H151" s="9"/>
      <c r="I151" s="9"/>
      <c r="J151" s="9"/>
      <c r="K151" s="9"/>
    </row>
    <row r="152" spans="1:11" s="10" customFormat="1" x14ac:dyDescent="0.3">
      <c r="A152" s="11"/>
      <c r="B152" s="11"/>
      <c r="C152" s="11"/>
      <c r="D152" s="12"/>
      <c r="E152" s="12"/>
      <c r="F152" s="13"/>
      <c r="G152" s="9"/>
      <c r="H152" s="9"/>
      <c r="I152" s="9"/>
      <c r="J152" s="9"/>
      <c r="K152" s="9"/>
    </row>
    <row r="153" spans="1:11" s="10" customFormat="1" x14ac:dyDescent="0.3">
      <c r="A153" s="11"/>
      <c r="B153" s="11"/>
      <c r="C153" s="11"/>
      <c r="D153" s="12"/>
      <c r="E153" s="12"/>
      <c r="F153" s="13"/>
      <c r="G153" s="9"/>
      <c r="H153" s="9"/>
      <c r="I153" s="9"/>
      <c r="J153" s="9"/>
      <c r="K153" s="9"/>
    </row>
    <row r="154" spans="1:11" s="10" customFormat="1" x14ac:dyDescent="0.3">
      <c r="A154" s="11"/>
      <c r="B154" s="11"/>
      <c r="C154" s="11"/>
      <c r="D154" s="12"/>
      <c r="E154" s="12"/>
      <c r="F154" s="13"/>
      <c r="G154" s="9"/>
      <c r="H154" s="9"/>
      <c r="I154" s="9"/>
      <c r="J154" s="9"/>
      <c r="K154" s="9"/>
    </row>
    <row r="155" spans="1:11" s="10" customFormat="1" x14ac:dyDescent="0.3">
      <c r="A155" s="11"/>
      <c r="B155" s="11"/>
      <c r="C155" s="11"/>
      <c r="D155" s="12"/>
      <c r="E155" s="12"/>
      <c r="F155" s="13"/>
      <c r="G155" s="9"/>
      <c r="H155" s="9"/>
      <c r="I155" s="9"/>
      <c r="J155" s="9"/>
      <c r="K155" s="9"/>
    </row>
    <row r="156" spans="1:11" s="10" customFormat="1" x14ac:dyDescent="0.3">
      <c r="A156" s="11"/>
      <c r="B156" s="11"/>
      <c r="C156" s="11"/>
      <c r="D156" s="12"/>
      <c r="E156" s="12"/>
      <c r="F156" s="13"/>
      <c r="G156" s="9"/>
      <c r="H156" s="9"/>
      <c r="I156" s="9"/>
      <c r="J156" s="9"/>
      <c r="K156" s="9"/>
    </row>
    <row r="157" spans="1:11" s="10" customFormat="1" x14ac:dyDescent="0.3">
      <c r="A157" s="11"/>
      <c r="B157" s="11"/>
      <c r="C157" s="11"/>
      <c r="D157" s="12"/>
      <c r="E157" s="12"/>
      <c r="F157" s="13"/>
      <c r="G157" s="9"/>
      <c r="H157" s="9"/>
      <c r="I157" s="9"/>
      <c r="J157" s="9"/>
      <c r="K157" s="9"/>
    </row>
    <row r="158" spans="1:11" s="10" customFormat="1" x14ac:dyDescent="0.3">
      <c r="A158" s="11"/>
      <c r="B158" s="11"/>
      <c r="C158" s="11"/>
      <c r="D158" s="12"/>
      <c r="E158" s="12"/>
      <c r="F158" s="13"/>
      <c r="G158" s="9"/>
      <c r="H158" s="9"/>
      <c r="I158" s="9"/>
      <c r="J158" s="9"/>
      <c r="K158" s="9"/>
    </row>
    <row r="159" spans="1:11" s="10" customFormat="1" x14ac:dyDescent="0.3">
      <c r="A159" s="11"/>
      <c r="B159" s="11"/>
      <c r="C159" s="11"/>
      <c r="D159" s="12"/>
      <c r="E159" s="12"/>
      <c r="F159" s="13"/>
      <c r="G159" s="9"/>
      <c r="H159" s="9"/>
      <c r="I159" s="9"/>
      <c r="J159" s="9"/>
      <c r="K159" s="9"/>
    </row>
    <row r="160" spans="1:11" s="10" customFormat="1" x14ac:dyDescent="0.3">
      <c r="A160" s="11"/>
      <c r="B160" s="11"/>
      <c r="C160" s="11"/>
      <c r="D160" s="12"/>
      <c r="E160" s="12"/>
      <c r="F160" s="13"/>
      <c r="G160" s="9"/>
      <c r="H160" s="9"/>
      <c r="I160" s="9"/>
      <c r="J160" s="9"/>
      <c r="K160" s="9"/>
    </row>
    <row r="161" spans="1:11" s="10" customFormat="1" x14ac:dyDescent="0.3">
      <c r="A161" s="11"/>
      <c r="B161" s="11"/>
      <c r="C161" s="11"/>
      <c r="D161" s="12"/>
      <c r="E161" s="12"/>
      <c r="F161" s="13"/>
      <c r="G161" s="9"/>
      <c r="H161" s="9"/>
      <c r="I161" s="9"/>
      <c r="J161" s="9"/>
      <c r="K161" s="9"/>
    </row>
    <row r="162" spans="1:11" s="10" customFormat="1" x14ac:dyDescent="0.3">
      <c r="A162" s="11"/>
      <c r="B162" s="11"/>
      <c r="C162" s="11"/>
      <c r="D162" s="12"/>
      <c r="E162" s="12"/>
      <c r="F162" s="13"/>
      <c r="G162" s="9"/>
      <c r="H162" s="9"/>
      <c r="I162" s="9"/>
      <c r="J162" s="9"/>
      <c r="K162" s="9"/>
    </row>
    <row r="163" spans="1:11" s="10" customFormat="1" x14ac:dyDescent="0.3">
      <c r="A163" s="11"/>
      <c r="B163" s="11"/>
      <c r="C163" s="11"/>
      <c r="D163" s="12"/>
      <c r="E163" s="12"/>
      <c r="F163" s="13"/>
      <c r="G163" s="9"/>
      <c r="H163" s="9"/>
      <c r="I163" s="9"/>
      <c r="J163" s="9"/>
      <c r="K163" s="9"/>
    </row>
    <row r="164" spans="1:11" s="10" customFormat="1" x14ac:dyDescent="0.3">
      <c r="A164" s="11"/>
      <c r="B164" s="11"/>
      <c r="C164" s="11"/>
      <c r="D164" s="12"/>
      <c r="E164" s="12"/>
      <c r="F164" s="13"/>
      <c r="G164" s="9"/>
      <c r="H164" s="9"/>
      <c r="I164" s="9"/>
      <c r="J164" s="9"/>
      <c r="K164" s="9"/>
    </row>
    <row r="165" spans="1:11" s="10" customFormat="1" x14ac:dyDescent="0.3">
      <c r="A165" s="11"/>
      <c r="B165" s="11"/>
      <c r="C165" s="11"/>
      <c r="D165" s="12"/>
      <c r="E165" s="12"/>
      <c r="F165" s="13"/>
      <c r="G165" s="9"/>
      <c r="H165" s="9"/>
      <c r="I165" s="9"/>
      <c r="J165" s="9"/>
      <c r="K165" s="9"/>
    </row>
    <row r="166" spans="1:11" s="10" customFormat="1" x14ac:dyDescent="0.3">
      <c r="A166" s="11"/>
      <c r="B166" s="11"/>
      <c r="C166" s="11"/>
      <c r="D166" s="12"/>
      <c r="E166" s="12"/>
      <c r="F166" s="13"/>
      <c r="G166" s="9"/>
      <c r="H166" s="9"/>
      <c r="I166" s="9"/>
      <c r="J166" s="9"/>
      <c r="K166" s="9"/>
    </row>
    <row r="167" spans="1:11" s="10" customFormat="1" x14ac:dyDescent="0.3">
      <c r="A167" s="11"/>
      <c r="B167" s="11"/>
      <c r="C167" s="11"/>
      <c r="D167" s="12"/>
      <c r="E167" s="12"/>
      <c r="F167" s="13"/>
      <c r="G167" s="9"/>
      <c r="H167" s="9"/>
      <c r="I167" s="9"/>
      <c r="J167" s="9"/>
      <c r="K167" s="9"/>
    </row>
    <row r="168" spans="1:11" s="10" customFormat="1" x14ac:dyDescent="0.3">
      <c r="A168" s="11"/>
      <c r="B168" s="11"/>
      <c r="C168" s="11"/>
      <c r="D168" s="12"/>
      <c r="E168" s="12"/>
      <c r="F168" s="13"/>
      <c r="G168" s="9"/>
      <c r="H168" s="9"/>
      <c r="I168" s="9"/>
      <c r="J168" s="9"/>
      <c r="K168" s="9"/>
    </row>
    <row r="169" spans="1:11" s="10" customFormat="1" x14ac:dyDescent="0.3">
      <c r="A169" s="11"/>
      <c r="B169" s="11"/>
      <c r="C169" s="11"/>
      <c r="D169" s="12"/>
      <c r="E169" s="12"/>
      <c r="F169" s="13"/>
      <c r="G169" s="9"/>
      <c r="H169" s="9"/>
      <c r="I169" s="9"/>
      <c r="J169" s="9"/>
      <c r="K169" s="9"/>
    </row>
    <row r="170" spans="1:11" s="10" customFormat="1" x14ac:dyDescent="0.3">
      <c r="A170" s="11"/>
      <c r="B170" s="11"/>
      <c r="C170" s="11"/>
      <c r="D170" s="12"/>
      <c r="E170" s="12"/>
      <c r="F170" s="13"/>
      <c r="G170" s="9"/>
      <c r="H170" s="9"/>
      <c r="I170" s="9"/>
      <c r="J170" s="9"/>
      <c r="K170" s="9"/>
    </row>
    <row r="171" spans="1:11" s="10" customFormat="1" x14ac:dyDescent="0.3">
      <c r="A171" s="11"/>
      <c r="B171" s="11"/>
      <c r="C171" s="11"/>
      <c r="D171" s="12"/>
      <c r="E171" s="12"/>
      <c r="F171" s="13"/>
      <c r="G171" s="9"/>
      <c r="H171" s="9"/>
      <c r="I171" s="9"/>
      <c r="J171" s="9"/>
      <c r="K171" s="9"/>
    </row>
    <row r="172" spans="1:11" s="10" customFormat="1" x14ac:dyDescent="0.3">
      <c r="A172" s="11"/>
      <c r="B172" s="11"/>
      <c r="C172" s="11"/>
      <c r="D172" s="12"/>
      <c r="E172" s="12"/>
      <c r="F172" s="13"/>
      <c r="G172" s="9"/>
      <c r="H172" s="9"/>
      <c r="I172" s="9"/>
      <c r="J172" s="9"/>
      <c r="K172" s="9"/>
    </row>
    <row r="173" spans="1:11" s="10" customFormat="1" x14ac:dyDescent="0.3">
      <c r="A173" s="11"/>
      <c r="B173" s="11"/>
      <c r="C173" s="11"/>
      <c r="D173" s="12"/>
      <c r="E173" s="12"/>
      <c r="F173" s="13"/>
      <c r="G173" s="9"/>
      <c r="H173" s="9"/>
      <c r="I173" s="9"/>
      <c r="J173" s="9"/>
      <c r="K173" s="9"/>
    </row>
    <row r="174" spans="1:11" s="10" customFormat="1" x14ac:dyDescent="0.3">
      <c r="A174" s="11"/>
      <c r="B174" s="11"/>
      <c r="C174" s="11"/>
      <c r="D174" s="12"/>
      <c r="E174" s="12"/>
      <c r="F174" s="13"/>
      <c r="G174" s="9"/>
      <c r="H174" s="9"/>
      <c r="I174" s="9"/>
      <c r="J174" s="9"/>
      <c r="K174" s="9"/>
    </row>
    <row r="175" spans="1:11" s="10" customFormat="1" x14ac:dyDescent="0.3">
      <c r="A175" s="11"/>
      <c r="B175" s="11"/>
      <c r="C175" s="11"/>
      <c r="D175" s="12"/>
      <c r="E175" s="12"/>
      <c r="F175" s="13"/>
      <c r="G175" s="9"/>
      <c r="H175" s="9"/>
      <c r="I175" s="9"/>
      <c r="J175" s="9"/>
      <c r="K175" s="9"/>
    </row>
    <row r="176" spans="1:11" s="10" customFormat="1" x14ac:dyDescent="0.3">
      <c r="A176" s="11"/>
      <c r="B176" s="11"/>
      <c r="C176" s="11"/>
      <c r="D176" s="12"/>
      <c r="E176" s="12"/>
      <c r="F176" s="13"/>
      <c r="G176" s="9"/>
      <c r="H176" s="9"/>
      <c r="I176" s="9"/>
      <c r="J176" s="9"/>
      <c r="K176" s="9"/>
    </row>
    <row r="177" spans="1:11" s="10" customFormat="1" x14ac:dyDescent="0.3">
      <c r="A177" s="11"/>
      <c r="B177" s="11"/>
      <c r="C177" s="11"/>
      <c r="D177" s="12"/>
      <c r="E177" s="12"/>
      <c r="F177" s="13"/>
      <c r="G177" s="9"/>
      <c r="H177" s="9"/>
      <c r="I177" s="9"/>
      <c r="J177" s="9"/>
      <c r="K177" s="9"/>
    </row>
  </sheetData>
  <mergeCells count="1">
    <mergeCell ref="A38:D3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C4C4F-4478-4552-B411-5A1012CAE6EA}">
  <dimension ref="A1:M169"/>
  <sheetViews>
    <sheetView topLeftCell="A4" zoomScale="145" zoomScaleNormal="145" workbookViewId="0">
      <selection activeCell="F30" sqref="F30"/>
    </sheetView>
  </sheetViews>
  <sheetFormatPr defaultRowHeight="16.5" x14ac:dyDescent="0.3"/>
  <cols>
    <col min="1" max="1" width="4.42578125" style="11" customWidth="1"/>
    <col min="2" max="2" width="6.7109375" style="11" customWidth="1"/>
    <col min="3" max="3" width="4.7109375" style="11" customWidth="1"/>
    <col min="4" max="4" width="6.5703125" style="12" customWidth="1"/>
    <col min="5" max="5" width="7" style="12" customWidth="1"/>
    <col min="6" max="6" width="6.5703125" style="13" customWidth="1"/>
    <col min="7" max="7" width="6.5703125" style="9" customWidth="1"/>
    <col min="8" max="8" width="13.28515625" style="9" customWidth="1"/>
    <col min="9" max="9" width="14" style="9" customWidth="1"/>
    <col min="10" max="10" width="9" style="9" customWidth="1"/>
    <col min="11" max="11" width="11" style="116" customWidth="1"/>
    <col min="12" max="12" width="8.5703125" style="10" customWidth="1"/>
    <col min="13" max="13" width="9.140625" style="10"/>
    <col min="14" max="16384" width="9.140625" style="9"/>
  </cols>
  <sheetData>
    <row r="1" spans="1:13" ht="57" customHeight="1" x14ac:dyDescent="0.3">
      <c r="A1" s="69" t="s">
        <v>1</v>
      </c>
      <c r="B1" s="70" t="s">
        <v>0</v>
      </c>
      <c r="C1" s="71" t="s">
        <v>3</v>
      </c>
      <c r="D1" s="70" t="s">
        <v>2</v>
      </c>
      <c r="E1" s="72" t="s">
        <v>53</v>
      </c>
      <c r="F1" s="70" t="s">
        <v>4</v>
      </c>
      <c r="G1" s="108" t="s">
        <v>23</v>
      </c>
      <c r="H1" s="108" t="s">
        <v>24</v>
      </c>
      <c r="I1" s="108" t="s">
        <v>25</v>
      </c>
      <c r="J1" s="109" t="s">
        <v>26</v>
      </c>
      <c r="K1" s="108" t="s">
        <v>27</v>
      </c>
      <c r="L1" s="70" t="s">
        <v>54</v>
      </c>
    </row>
    <row r="2" spans="1:13" s="17" customFormat="1" ht="12.75" x14ac:dyDescent="0.2">
      <c r="A2" s="14">
        <v>1</v>
      </c>
      <c r="B2" s="14">
        <v>203</v>
      </c>
      <c r="C2" s="14">
        <v>2</v>
      </c>
      <c r="D2" s="8" t="s">
        <v>34</v>
      </c>
      <c r="E2" s="15">
        <v>712</v>
      </c>
      <c r="F2" s="15">
        <f>E2*1.1</f>
        <v>783.2</v>
      </c>
      <c r="G2" s="8">
        <v>24000</v>
      </c>
      <c r="H2" s="110">
        <v>0</v>
      </c>
      <c r="I2" s="111">
        <f>ROUND(H2*1.05,0)</f>
        <v>0</v>
      </c>
      <c r="J2" s="112">
        <f>MROUND((I2*0.03/12),500)</f>
        <v>0</v>
      </c>
      <c r="K2" s="111">
        <f>F2*3000</f>
        <v>2349600</v>
      </c>
      <c r="L2" s="15" t="s">
        <v>35</v>
      </c>
      <c r="M2" s="16"/>
    </row>
    <row r="3" spans="1:13" s="17" customFormat="1" ht="12.75" x14ac:dyDescent="0.2">
      <c r="A3" s="14">
        <v>2</v>
      </c>
      <c r="B3" s="14">
        <v>205</v>
      </c>
      <c r="C3" s="14">
        <v>2</v>
      </c>
      <c r="D3" s="8" t="s">
        <v>36</v>
      </c>
      <c r="E3" s="15">
        <v>443</v>
      </c>
      <c r="F3" s="15">
        <f t="shared" ref="F3:F27" si="0">E3*1.1</f>
        <v>487.3</v>
      </c>
      <c r="G3" s="8" t="e">
        <f>#REF!</f>
        <v>#REF!</v>
      </c>
      <c r="H3" s="110">
        <v>0</v>
      </c>
      <c r="I3" s="111">
        <f t="shared" ref="I3:I27" si="1">ROUND(H3*1.05,0)</f>
        <v>0</v>
      </c>
      <c r="J3" s="112">
        <f t="shared" ref="J3:J27" si="2">MROUND((I3*0.03/12),500)</f>
        <v>0</v>
      </c>
      <c r="K3" s="111">
        <f t="shared" ref="K3:K27" si="3">F3*3000</f>
        <v>1461900</v>
      </c>
      <c r="L3" s="15" t="s">
        <v>35</v>
      </c>
      <c r="M3" s="16"/>
    </row>
    <row r="4" spans="1:13" s="17" customFormat="1" ht="12.75" x14ac:dyDescent="0.2">
      <c r="A4" s="14">
        <v>3</v>
      </c>
      <c r="B4" s="14">
        <v>304</v>
      </c>
      <c r="C4" s="14">
        <v>3</v>
      </c>
      <c r="D4" s="97" t="s">
        <v>36</v>
      </c>
      <c r="E4" s="15">
        <v>446</v>
      </c>
      <c r="F4" s="15">
        <f t="shared" si="0"/>
        <v>490.6</v>
      </c>
      <c r="G4" s="8" t="e">
        <f>#REF!</f>
        <v>#REF!</v>
      </c>
      <c r="H4" s="110">
        <v>0</v>
      </c>
      <c r="I4" s="111">
        <f t="shared" si="1"/>
        <v>0</v>
      </c>
      <c r="J4" s="112">
        <f t="shared" si="2"/>
        <v>0</v>
      </c>
      <c r="K4" s="111">
        <f t="shared" si="3"/>
        <v>1471800</v>
      </c>
      <c r="L4" s="15" t="s">
        <v>35</v>
      </c>
      <c r="M4" s="16"/>
    </row>
    <row r="5" spans="1:13" s="17" customFormat="1" ht="12.75" x14ac:dyDescent="0.2">
      <c r="A5" s="14">
        <v>4</v>
      </c>
      <c r="B5" s="14">
        <v>305</v>
      </c>
      <c r="C5" s="14">
        <v>3</v>
      </c>
      <c r="D5" s="97" t="s">
        <v>36</v>
      </c>
      <c r="E5" s="15">
        <v>443</v>
      </c>
      <c r="F5" s="15">
        <f t="shared" si="0"/>
        <v>487.3</v>
      </c>
      <c r="G5" s="8" t="e">
        <f>G4</f>
        <v>#REF!</v>
      </c>
      <c r="H5" s="110">
        <v>0</v>
      </c>
      <c r="I5" s="111">
        <f t="shared" si="1"/>
        <v>0</v>
      </c>
      <c r="J5" s="112">
        <f t="shared" si="2"/>
        <v>0</v>
      </c>
      <c r="K5" s="111">
        <f t="shared" si="3"/>
        <v>1461900</v>
      </c>
      <c r="L5" s="15" t="s">
        <v>35</v>
      </c>
      <c r="M5" s="16"/>
    </row>
    <row r="6" spans="1:13" s="17" customFormat="1" ht="12.75" x14ac:dyDescent="0.2">
      <c r="A6" s="14">
        <v>5</v>
      </c>
      <c r="B6" s="14">
        <v>404</v>
      </c>
      <c r="C6" s="14">
        <v>4</v>
      </c>
      <c r="D6" s="97" t="s">
        <v>36</v>
      </c>
      <c r="E6" s="15">
        <v>446</v>
      </c>
      <c r="F6" s="15">
        <f t="shared" si="0"/>
        <v>490.6</v>
      </c>
      <c r="G6" s="8" t="e">
        <f>#REF!</f>
        <v>#REF!</v>
      </c>
      <c r="H6" s="110">
        <v>0</v>
      </c>
      <c r="I6" s="111">
        <f t="shared" si="1"/>
        <v>0</v>
      </c>
      <c r="J6" s="112">
        <f t="shared" si="2"/>
        <v>0</v>
      </c>
      <c r="K6" s="111">
        <f t="shared" si="3"/>
        <v>1471800</v>
      </c>
      <c r="L6" s="15" t="s">
        <v>35</v>
      </c>
      <c r="M6" s="16"/>
    </row>
    <row r="7" spans="1:13" s="17" customFormat="1" ht="12.75" x14ac:dyDescent="0.2">
      <c r="A7" s="14">
        <v>6</v>
      </c>
      <c r="B7" s="14">
        <v>405</v>
      </c>
      <c r="C7" s="14">
        <v>4</v>
      </c>
      <c r="D7" s="97" t="s">
        <v>36</v>
      </c>
      <c r="E7" s="15">
        <v>443</v>
      </c>
      <c r="F7" s="15">
        <f t="shared" si="0"/>
        <v>487.3</v>
      </c>
      <c r="G7" s="8" t="e">
        <f>G6</f>
        <v>#REF!</v>
      </c>
      <c r="H7" s="110">
        <v>0</v>
      </c>
      <c r="I7" s="111">
        <f t="shared" si="1"/>
        <v>0</v>
      </c>
      <c r="J7" s="112">
        <f t="shared" si="2"/>
        <v>0</v>
      </c>
      <c r="K7" s="111">
        <f t="shared" si="3"/>
        <v>1461900</v>
      </c>
      <c r="L7" s="15" t="s">
        <v>35</v>
      </c>
      <c r="M7" s="16"/>
    </row>
    <row r="8" spans="1:13" s="17" customFormat="1" ht="12.75" x14ac:dyDescent="0.2">
      <c r="A8" s="14">
        <v>7</v>
      </c>
      <c r="B8" s="14">
        <v>501</v>
      </c>
      <c r="C8" s="14">
        <v>5</v>
      </c>
      <c r="D8" s="98" t="s">
        <v>22</v>
      </c>
      <c r="E8" s="15">
        <v>1226</v>
      </c>
      <c r="F8" s="15">
        <f t="shared" si="0"/>
        <v>1348.6000000000001</v>
      </c>
      <c r="G8" s="8" t="e">
        <f>G7+80</f>
        <v>#REF!</v>
      </c>
      <c r="H8" s="110">
        <v>0</v>
      </c>
      <c r="I8" s="111">
        <f t="shared" si="1"/>
        <v>0</v>
      </c>
      <c r="J8" s="112">
        <f t="shared" si="2"/>
        <v>0</v>
      </c>
      <c r="K8" s="111">
        <f t="shared" si="3"/>
        <v>4045800.0000000005</v>
      </c>
      <c r="L8" s="15" t="s">
        <v>35</v>
      </c>
      <c r="M8" s="16"/>
    </row>
    <row r="9" spans="1:13" s="17" customFormat="1" ht="12.75" x14ac:dyDescent="0.2">
      <c r="A9" s="14">
        <v>8</v>
      </c>
      <c r="B9" s="14">
        <v>504</v>
      </c>
      <c r="C9" s="14">
        <v>5</v>
      </c>
      <c r="D9" s="98" t="s">
        <v>36</v>
      </c>
      <c r="E9" s="15">
        <v>446</v>
      </c>
      <c r="F9" s="15">
        <f t="shared" si="0"/>
        <v>490.6</v>
      </c>
      <c r="G9" s="8" t="e">
        <f>#REF!</f>
        <v>#REF!</v>
      </c>
      <c r="H9" s="110">
        <v>0</v>
      </c>
      <c r="I9" s="111">
        <f t="shared" si="1"/>
        <v>0</v>
      </c>
      <c r="J9" s="112">
        <f t="shared" si="2"/>
        <v>0</v>
      </c>
      <c r="K9" s="111">
        <f t="shared" si="3"/>
        <v>1471800</v>
      </c>
      <c r="L9" s="15" t="s">
        <v>35</v>
      </c>
      <c r="M9" s="16"/>
    </row>
    <row r="10" spans="1:13" s="17" customFormat="1" ht="12.75" x14ac:dyDescent="0.2">
      <c r="A10" s="14">
        <v>9</v>
      </c>
      <c r="B10" s="14">
        <v>505</v>
      </c>
      <c r="C10" s="14">
        <v>5</v>
      </c>
      <c r="D10" s="98" t="s">
        <v>36</v>
      </c>
      <c r="E10" s="15">
        <v>443</v>
      </c>
      <c r="F10" s="15">
        <f t="shared" si="0"/>
        <v>487.3</v>
      </c>
      <c r="G10" s="8" t="e">
        <f>G9</f>
        <v>#REF!</v>
      </c>
      <c r="H10" s="110">
        <v>0</v>
      </c>
      <c r="I10" s="111">
        <f t="shared" si="1"/>
        <v>0</v>
      </c>
      <c r="J10" s="112">
        <f t="shared" si="2"/>
        <v>0</v>
      </c>
      <c r="K10" s="111">
        <f t="shared" si="3"/>
        <v>1461900</v>
      </c>
      <c r="L10" s="15" t="s">
        <v>35</v>
      </c>
      <c r="M10" s="16"/>
    </row>
    <row r="11" spans="1:13" s="17" customFormat="1" ht="12.75" x14ac:dyDescent="0.2">
      <c r="A11" s="14">
        <v>10</v>
      </c>
      <c r="B11" s="14">
        <v>702</v>
      </c>
      <c r="C11" s="14">
        <v>7</v>
      </c>
      <c r="D11" s="98" t="s">
        <v>34</v>
      </c>
      <c r="E11" s="15">
        <v>583</v>
      </c>
      <c r="F11" s="15">
        <f t="shared" si="0"/>
        <v>641.30000000000007</v>
      </c>
      <c r="G11" s="8" t="e">
        <f>#REF!</f>
        <v>#REF!</v>
      </c>
      <c r="H11" s="110">
        <v>0</v>
      </c>
      <c r="I11" s="111">
        <f t="shared" si="1"/>
        <v>0</v>
      </c>
      <c r="J11" s="112">
        <f t="shared" si="2"/>
        <v>0</v>
      </c>
      <c r="K11" s="111">
        <f t="shared" si="3"/>
        <v>1923900.0000000002</v>
      </c>
      <c r="L11" s="15" t="s">
        <v>35</v>
      </c>
      <c r="M11" s="16"/>
    </row>
    <row r="12" spans="1:13" s="17" customFormat="1" ht="12.75" x14ac:dyDescent="0.2">
      <c r="A12" s="14">
        <v>11</v>
      </c>
      <c r="B12" s="14">
        <v>704</v>
      </c>
      <c r="C12" s="14">
        <v>7</v>
      </c>
      <c r="D12" s="98" t="s">
        <v>36</v>
      </c>
      <c r="E12" s="15">
        <v>446</v>
      </c>
      <c r="F12" s="15">
        <f t="shared" si="0"/>
        <v>490.6</v>
      </c>
      <c r="G12" s="8" t="e">
        <f>#REF!</f>
        <v>#REF!</v>
      </c>
      <c r="H12" s="110">
        <v>0</v>
      </c>
      <c r="I12" s="111">
        <f t="shared" si="1"/>
        <v>0</v>
      </c>
      <c r="J12" s="112">
        <f t="shared" si="2"/>
        <v>0</v>
      </c>
      <c r="K12" s="111">
        <f t="shared" si="3"/>
        <v>1471800</v>
      </c>
      <c r="L12" s="15" t="s">
        <v>35</v>
      </c>
      <c r="M12" s="16"/>
    </row>
    <row r="13" spans="1:13" s="17" customFormat="1" x14ac:dyDescent="0.2">
      <c r="A13" s="14">
        <v>12</v>
      </c>
      <c r="B13" s="14">
        <v>705</v>
      </c>
      <c r="C13" s="14">
        <v>7</v>
      </c>
      <c r="D13" s="98" t="s">
        <v>36</v>
      </c>
      <c r="E13" s="15">
        <v>443</v>
      </c>
      <c r="F13" s="15">
        <f t="shared" si="0"/>
        <v>487.3</v>
      </c>
      <c r="G13" s="8" t="e">
        <f>G12</f>
        <v>#REF!</v>
      </c>
      <c r="H13" s="110">
        <v>0</v>
      </c>
      <c r="I13" s="111">
        <f t="shared" si="1"/>
        <v>0</v>
      </c>
      <c r="J13" s="112">
        <f t="shared" si="2"/>
        <v>0</v>
      </c>
      <c r="K13" s="111">
        <f t="shared" si="3"/>
        <v>1461900</v>
      </c>
      <c r="L13" s="15" t="s">
        <v>35</v>
      </c>
      <c r="M13" s="16"/>
    </row>
    <row r="14" spans="1:13" s="17" customFormat="1" ht="12.75" x14ac:dyDescent="0.2">
      <c r="A14" s="14">
        <v>13</v>
      </c>
      <c r="B14" s="14">
        <v>804</v>
      </c>
      <c r="C14" s="14">
        <v>8</v>
      </c>
      <c r="D14" s="8" t="s">
        <v>36</v>
      </c>
      <c r="E14" s="15">
        <v>446</v>
      </c>
      <c r="F14" s="15">
        <f t="shared" si="0"/>
        <v>490.6</v>
      </c>
      <c r="G14" s="8" t="e">
        <f>#REF!</f>
        <v>#REF!</v>
      </c>
      <c r="H14" s="110">
        <v>0</v>
      </c>
      <c r="I14" s="111">
        <f t="shared" si="1"/>
        <v>0</v>
      </c>
      <c r="J14" s="112">
        <f t="shared" si="2"/>
        <v>0</v>
      </c>
      <c r="K14" s="111">
        <f t="shared" si="3"/>
        <v>1471800</v>
      </c>
      <c r="L14" s="15" t="s">
        <v>35</v>
      </c>
      <c r="M14" s="16"/>
    </row>
    <row r="15" spans="1:13" s="17" customFormat="1" ht="12.75" x14ac:dyDescent="0.2">
      <c r="A15" s="14">
        <v>14</v>
      </c>
      <c r="B15" s="14">
        <v>805</v>
      </c>
      <c r="C15" s="14">
        <v>8</v>
      </c>
      <c r="D15" s="8" t="s">
        <v>36</v>
      </c>
      <c r="E15" s="15">
        <v>443</v>
      </c>
      <c r="F15" s="15">
        <f t="shared" si="0"/>
        <v>487.3</v>
      </c>
      <c r="G15" s="8" t="e">
        <f>G14</f>
        <v>#REF!</v>
      </c>
      <c r="H15" s="110">
        <v>0</v>
      </c>
      <c r="I15" s="111">
        <f t="shared" si="1"/>
        <v>0</v>
      </c>
      <c r="J15" s="112">
        <f t="shared" si="2"/>
        <v>0</v>
      </c>
      <c r="K15" s="111">
        <f t="shared" si="3"/>
        <v>1461900</v>
      </c>
      <c r="L15" s="15" t="s">
        <v>35</v>
      </c>
      <c r="M15" s="16"/>
    </row>
    <row r="16" spans="1:13" s="17" customFormat="1" ht="12.75" x14ac:dyDescent="0.2">
      <c r="A16" s="14">
        <v>15</v>
      </c>
      <c r="B16" s="14">
        <v>904</v>
      </c>
      <c r="C16" s="14">
        <v>9</v>
      </c>
      <c r="D16" s="8" t="s">
        <v>36</v>
      </c>
      <c r="E16" s="15">
        <v>446</v>
      </c>
      <c r="F16" s="15">
        <f t="shared" si="0"/>
        <v>490.6</v>
      </c>
      <c r="G16" s="8" t="e">
        <f>#REF!</f>
        <v>#REF!</v>
      </c>
      <c r="H16" s="110">
        <v>0</v>
      </c>
      <c r="I16" s="111">
        <f t="shared" si="1"/>
        <v>0</v>
      </c>
      <c r="J16" s="112">
        <f t="shared" si="2"/>
        <v>0</v>
      </c>
      <c r="K16" s="111">
        <f t="shared" si="3"/>
        <v>1471800</v>
      </c>
      <c r="L16" s="15" t="s">
        <v>35</v>
      </c>
      <c r="M16" s="16"/>
    </row>
    <row r="17" spans="1:13" s="17" customFormat="1" ht="12.75" x14ac:dyDescent="0.2">
      <c r="A17" s="14">
        <v>16</v>
      </c>
      <c r="B17" s="14">
        <v>905</v>
      </c>
      <c r="C17" s="14">
        <v>9</v>
      </c>
      <c r="D17" s="8" t="s">
        <v>36</v>
      </c>
      <c r="E17" s="15">
        <v>443</v>
      </c>
      <c r="F17" s="15">
        <f t="shared" si="0"/>
        <v>487.3</v>
      </c>
      <c r="G17" s="8" t="e">
        <f>G16</f>
        <v>#REF!</v>
      </c>
      <c r="H17" s="110">
        <v>0</v>
      </c>
      <c r="I17" s="111">
        <f t="shared" si="1"/>
        <v>0</v>
      </c>
      <c r="J17" s="112">
        <f t="shared" si="2"/>
        <v>0</v>
      </c>
      <c r="K17" s="111">
        <f t="shared" si="3"/>
        <v>1461900</v>
      </c>
      <c r="L17" s="15" t="s">
        <v>35</v>
      </c>
      <c r="M17" s="16"/>
    </row>
    <row r="18" spans="1:13" s="17" customFormat="1" ht="12.75" x14ac:dyDescent="0.2">
      <c r="A18" s="14">
        <v>17</v>
      </c>
      <c r="B18" s="14">
        <v>1004</v>
      </c>
      <c r="C18" s="14">
        <v>10</v>
      </c>
      <c r="D18" s="8" t="s">
        <v>36</v>
      </c>
      <c r="E18" s="15">
        <v>446</v>
      </c>
      <c r="F18" s="15">
        <f t="shared" si="0"/>
        <v>490.6</v>
      </c>
      <c r="G18" s="8" t="e">
        <f>#REF!</f>
        <v>#REF!</v>
      </c>
      <c r="H18" s="110">
        <v>0</v>
      </c>
      <c r="I18" s="111">
        <f t="shared" si="1"/>
        <v>0</v>
      </c>
      <c r="J18" s="112">
        <f t="shared" si="2"/>
        <v>0</v>
      </c>
      <c r="K18" s="111">
        <f t="shared" si="3"/>
        <v>1471800</v>
      </c>
      <c r="L18" s="15" t="s">
        <v>35</v>
      </c>
      <c r="M18" s="16"/>
    </row>
    <row r="19" spans="1:13" s="17" customFormat="1" ht="12.75" x14ac:dyDescent="0.2">
      <c r="A19" s="14">
        <v>18</v>
      </c>
      <c r="B19" s="14">
        <v>1005</v>
      </c>
      <c r="C19" s="14">
        <v>10</v>
      </c>
      <c r="D19" s="8" t="s">
        <v>36</v>
      </c>
      <c r="E19" s="15">
        <v>443</v>
      </c>
      <c r="F19" s="15">
        <f t="shared" si="0"/>
        <v>487.3</v>
      </c>
      <c r="G19" s="8" t="e">
        <f>G18</f>
        <v>#REF!</v>
      </c>
      <c r="H19" s="110">
        <v>0</v>
      </c>
      <c r="I19" s="111">
        <f t="shared" si="1"/>
        <v>0</v>
      </c>
      <c r="J19" s="112">
        <f t="shared" si="2"/>
        <v>0</v>
      </c>
      <c r="K19" s="111">
        <f t="shared" si="3"/>
        <v>1461900</v>
      </c>
      <c r="L19" s="15" t="s">
        <v>35</v>
      </c>
      <c r="M19" s="16"/>
    </row>
    <row r="20" spans="1:13" s="17" customFormat="1" ht="12.75" x14ac:dyDescent="0.2">
      <c r="A20" s="14">
        <v>19</v>
      </c>
      <c r="B20" s="14">
        <v>1104</v>
      </c>
      <c r="C20" s="14">
        <v>11</v>
      </c>
      <c r="D20" s="8" t="s">
        <v>36</v>
      </c>
      <c r="E20" s="15">
        <v>446</v>
      </c>
      <c r="F20" s="15">
        <f t="shared" si="0"/>
        <v>490.6</v>
      </c>
      <c r="G20" s="8" t="e">
        <f>#REF!</f>
        <v>#REF!</v>
      </c>
      <c r="H20" s="110">
        <v>0</v>
      </c>
      <c r="I20" s="111">
        <f t="shared" si="1"/>
        <v>0</v>
      </c>
      <c r="J20" s="112">
        <f t="shared" si="2"/>
        <v>0</v>
      </c>
      <c r="K20" s="111">
        <f t="shared" si="3"/>
        <v>1471800</v>
      </c>
      <c r="L20" s="15" t="s">
        <v>35</v>
      </c>
      <c r="M20" s="16"/>
    </row>
    <row r="21" spans="1:13" s="17" customFormat="1" ht="12.75" x14ac:dyDescent="0.2">
      <c r="A21" s="14">
        <v>20</v>
      </c>
      <c r="B21" s="14">
        <v>1105</v>
      </c>
      <c r="C21" s="14">
        <v>11</v>
      </c>
      <c r="D21" s="8" t="s">
        <v>36</v>
      </c>
      <c r="E21" s="15">
        <v>443</v>
      </c>
      <c r="F21" s="15">
        <f t="shared" si="0"/>
        <v>487.3</v>
      </c>
      <c r="G21" s="8" t="e">
        <f>G20</f>
        <v>#REF!</v>
      </c>
      <c r="H21" s="110">
        <v>0</v>
      </c>
      <c r="I21" s="111">
        <f t="shared" si="1"/>
        <v>0</v>
      </c>
      <c r="J21" s="112">
        <f t="shared" si="2"/>
        <v>0</v>
      </c>
      <c r="K21" s="111">
        <f t="shared" si="3"/>
        <v>1461900</v>
      </c>
      <c r="L21" s="15" t="s">
        <v>35</v>
      </c>
      <c r="M21" s="16"/>
    </row>
    <row r="22" spans="1:13" s="17" customFormat="1" ht="12.75" x14ac:dyDescent="0.2">
      <c r="A22" s="14">
        <v>21</v>
      </c>
      <c r="B22" s="14">
        <v>1204</v>
      </c>
      <c r="C22" s="14">
        <v>12</v>
      </c>
      <c r="D22" s="8" t="s">
        <v>36</v>
      </c>
      <c r="E22" s="15">
        <v>446</v>
      </c>
      <c r="F22" s="15">
        <f t="shared" si="0"/>
        <v>490.6</v>
      </c>
      <c r="G22" s="8" t="e">
        <f>#REF!</f>
        <v>#REF!</v>
      </c>
      <c r="H22" s="110">
        <v>0</v>
      </c>
      <c r="I22" s="111">
        <f t="shared" si="1"/>
        <v>0</v>
      </c>
      <c r="J22" s="112">
        <f t="shared" si="2"/>
        <v>0</v>
      </c>
      <c r="K22" s="111">
        <f t="shared" si="3"/>
        <v>1471800</v>
      </c>
      <c r="L22" s="15" t="s">
        <v>35</v>
      </c>
      <c r="M22" s="16"/>
    </row>
    <row r="23" spans="1:13" s="17" customFormat="1" ht="12.75" x14ac:dyDescent="0.2">
      <c r="A23" s="14">
        <v>22</v>
      </c>
      <c r="B23" s="14">
        <v>1205</v>
      </c>
      <c r="C23" s="14">
        <v>12</v>
      </c>
      <c r="D23" s="8" t="s">
        <v>36</v>
      </c>
      <c r="E23" s="15">
        <v>443</v>
      </c>
      <c r="F23" s="15">
        <f t="shared" si="0"/>
        <v>487.3</v>
      </c>
      <c r="G23" s="8" t="e">
        <f>G22</f>
        <v>#REF!</v>
      </c>
      <c r="H23" s="110">
        <v>0</v>
      </c>
      <c r="I23" s="111">
        <f t="shared" si="1"/>
        <v>0</v>
      </c>
      <c r="J23" s="112">
        <f t="shared" si="2"/>
        <v>0</v>
      </c>
      <c r="K23" s="111">
        <f t="shared" si="3"/>
        <v>1461900</v>
      </c>
      <c r="L23" s="15" t="s">
        <v>35</v>
      </c>
      <c r="M23" s="16"/>
    </row>
    <row r="24" spans="1:13" s="17" customFormat="1" ht="12.75" x14ac:dyDescent="0.2">
      <c r="A24" s="14">
        <v>23</v>
      </c>
      <c r="B24" s="14">
        <v>1404</v>
      </c>
      <c r="C24" s="14">
        <v>14</v>
      </c>
      <c r="D24" s="98" t="s">
        <v>36</v>
      </c>
      <c r="E24" s="15">
        <v>446</v>
      </c>
      <c r="F24" s="15">
        <f t="shared" si="0"/>
        <v>490.6</v>
      </c>
      <c r="G24" s="8" t="e">
        <f>#REF!</f>
        <v>#REF!</v>
      </c>
      <c r="H24" s="110">
        <v>0</v>
      </c>
      <c r="I24" s="111">
        <f t="shared" si="1"/>
        <v>0</v>
      </c>
      <c r="J24" s="112">
        <f t="shared" si="2"/>
        <v>0</v>
      </c>
      <c r="K24" s="111">
        <f t="shared" si="3"/>
        <v>1471800</v>
      </c>
      <c r="L24" s="15" t="s">
        <v>35</v>
      </c>
      <c r="M24" s="16"/>
    </row>
    <row r="25" spans="1:13" s="17" customFormat="1" ht="12.75" x14ac:dyDescent="0.2">
      <c r="A25" s="14">
        <v>24</v>
      </c>
      <c r="B25" s="14">
        <v>1405</v>
      </c>
      <c r="C25" s="14">
        <v>14</v>
      </c>
      <c r="D25" s="98" t="s">
        <v>36</v>
      </c>
      <c r="E25" s="15">
        <v>443</v>
      </c>
      <c r="F25" s="15">
        <f t="shared" si="0"/>
        <v>487.3</v>
      </c>
      <c r="G25" s="8" t="e">
        <f>G24</f>
        <v>#REF!</v>
      </c>
      <c r="H25" s="110">
        <v>0</v>
      </c>
      <c r="I25" s="111">
        <f t="shared" si="1"/>
        <v>0</v>
      </c>
      <c r="J25" s="112">
        <f t="shared" si="2"/>
        <v>0</v>
      </c>
      <c r="K25" s="111">
        <f t="shared" si="3"/>
        <v>1461900</v>
      </c>
      <c r="L25" s="15" t="s">
        <v>35</v>
      </c>
      <c r="M25" s="16"/>
    </row>
    <row r="26" spans="1:13" s="17" customFormat="1" ht="12.75" x14ac:dyDescent="0.2">
      <c r="A26" s="14">
        <v>25</v>
      </c>
      <c r="B26" s="14">
        <v>1504</v>
      </c>
      <c r="C26" s="14">
        <v>15</v>
      </c>
      <c r="D26" s="98" t="s">
        <v>36</v>
      </c>
      <c r="E26" s="15">
        <v>446</v>
      </c>
      <c r="F26" s="15">
        <f t="shared" si="0"/>
        <v>490.6</v>
      </c>
      <c r="G26" s="8" t="e">
        <f>#REF!</f>
        <v>#REF!</v>
      </c>
      <c r="H26" s="110">
        <v>0</v>
      </c>
      <c r="I26" s="111">
        <f t="shared" si="1"/>
        <v>0</v>
      </c>
      <c r="J26" s="112">
        <f t="shared" si="2"/>
        <v>0</v>
      </c>
      <c r="K26" s="111">
        <f t="shared" si="3"/>
        <v>1471800</v>
      </c>
      <c r="L26" s="15" t="s">
        <v>35</v>
      </c>
      <c r="M26" s="16"/>
    </row>
    <row r="27" spans="1:13" s="17" customFormat="1" ht="12.75" x14ac:dyDescent="0.2">
      <c r="A27" s="14">
        <v>26</v>
      </c>
      <c r="B27" s="14">
        <v>1505</v>
      </c>
      <c r="C27" s="14">
        <v>15</v>
      </c>
      <c r="D27" s="98" t="s">
        <v>36</v>
      </c>
      <c r="E27" s="15">
        <v>443</v>
      </c>
      <c r="F27" s="15">
        <f t="shared" si="0"/>
        <v>487.3</v>
      </c>
      <c r="G27" s="8" t="e">
        <f>G26</f>
        <v>#REF!</v>
      </c>
      <c r="H27" s="110">
        <v>0</v>
      </c>
      <c r="I27" s="111">
        <f t="shared" si="1"/>
        <v>0</v>
      </c>
      <c r="J27" s="112">
        <f t="shared" si="2"/>
        <v>0</v>
      </c>
      <c r="K27" s="111">
        <f t="shared" si="3"/>
        <v>1461900</v>
      </c>
      <c r="L27" s="15" t="s">
        <v>35</v>
      </c>
      <c r="M27" s="16"/>
    </row>
    <row r="28" spans="1:13" s="17" customFormat="1" ht="12.75" x14ac:dyDescent="0.2">
      <c r="A28" s="14">
        <v>27</v>
      </c>
      <c r="B28" s="14">
        <v>1604</v>
      </c>
      <c r="C28" s="14">
        <v>16</v>
      </c>
      <c r="D28" s="98" t="s">
        <v>36</v>
      </c>
      <c r="E28" s="15">
        <v>446</v>
      </c>
      <c r="F28" s="15">
        <f t="shared" ref="F28:F29" si="4">E28*1.1</f>
        <v>490.6</v>
      </c>
      <c r="G28" s="8" t="e">
        <f>#REF!</f>
        <v>#REF!</v>
      </c>
      <c r="H28" s="110">
        <v>0</v>
      </c>
      <c r="I28" s="111">
        <f t="shared" ref="I28:I29" si="5">ROUND(H28*1.05,0)</f>
        <v>0</v>
      </c>
      <c r="J28" s="112">
        <f t="shared" ref="J28:J29" si="6">MROUND((I28*0.03/12),500)</f>
        <v>0</v>
      </c>
      <c r="K28" s="111">
        <f t="shared" ref="K28:K29" si="7">F28*3000</f>
        <v>1471800</v>
      </c>
      <c r="L28" s="15" t="s">
        <v>35</v>
      </c>
      <c r="M28" s="16"/>
    </row>
    <row r="29" spans="1:13" s="17" customFormat="1" ht="12.75" x14ac:dyDescent="0.2">
      <c r="A29" s="14">
        <v>28</v>
      </c>
      <c r="B29" s="14">
        <v>1605</v>
      </c>
      <c r="C29" s="14">
        <v>16</v>
      </c>
      <c r="D29" s="98" t="s">
        <v>36</v>
      </c>
      <c r="E29" s="15">
        <v>443</v>
      </c>
      <c r="F29" s="15">
        <f t="shared" si="4"/>
        <v>487.3</v>
      </c>
      <c r="G29" s="8" t="e">
        <f>G28</f>
        <v>#REF!</v>
      </c>
      <c r="H29" s="110">
        <v>0</v>
      </c>
      <c r="I29" s="111">
        <f t="shared" si="5"/>
        <v>0</v>
      </c>
      <c r="J29" s="112">
        <f t="shared" si="6"/>
        <v>0</v>
      </c>
      <c r="K29" s="111">
        <f t="shared" si="7"/>
        <v>1461900</v>
      </c>
      <c r="L29" s="15" t="s">
        <v>35</v>
      </c>
      <c r="M29" s="16"/>
    </row>
    <row r="30" spans="1:13" s="17" customFormat="1" ht="12.75" x14ac:dyDescent="0.2">
      <c r="A30" s="102" t="s">
        <v>52</v>
      </c>
      <c r="B30" s="102"/>
      <c r="C30" s="102"/>
      <c r="D30" s="102"/>
      <c r="E30" s="99">
        <f>SUM(E2:E29)</f>
        <v>13632</v>
      </c>
      <c r="F30" s="99">
        <f>SUM(F2:F29)</f>
        <v>14995.199999999999</v>
      </c>
      <c r="G30" s="8"/>
      <c r="H30" s="113">
        <f>SUM(H2:H29)</f>
        <v>0</v>
      </c>
      <c r="I30" s="114">
        <f>SUM(I2:I29)</f>
        <v>0</v>
      </c>
      <c r="J30" s="115"/>
      <c r="K30" s="114">
        <f>SUM(K2:K29)</f>
        <v>44985600</v>
      </c>
      <c r="L30" s="16"/>
      <c r="M30" s="16"/>
    </row>
    <row r="31" spans="1:13" x14ac:dyDescent="0.3">
      <c r="K31" s="9"/>
    </row>
    <row r="32" spans="1:13" x14ac:dyDescent="0.3">
      <c r="K32" s="9"/>
    </row>
    <row r="33" spans="1:11" x14ac:dyDescent="0.3">
      <c r="K33" s="9"/>
    </row>
    <row r="34" spans="1:11" x14ac:dyDescent="0.3">
      <c r="K34" s="9"/>
    </row>
    <row r="35" spans="1:11" x14ac:dyDescent="0.3">
      <c r="K35" s="9"/>
    </row>
    <row r="36" spans="1:11" x14ac:dyDescent="0.3">
      <c r="K36" s="9"/>
    </row>
    <row r="37" spans="1:11" x14ac:dyDescent="0.3">
      <c r="K37" s="9"/>
    </row>
    <row r="38" spans="1:11" x14ac:dyDescent="0.3">
      <c r="K38" s="9"/>
    </row>
    <row r="39" spans="1:11" s="10" customFormat="1" x14ac:dyDescent="0.3">
      <c r="A39" s="11"/>
      <c r="B39" s="11"/>
      <c r="C39" s="11"/>
      <c r="D39" s="12"/>
      <c r="E39" s="12"/>
      <c r="F39" s="13"/>
      <c r="G39" s="9"/>
      <c r="H39" s="9"/>
      <c r="I39" s="9"/>
      <c r="J39" s="9"/>
      <c r="K39" s="9"/>
    </row>
    <row r="40" spans="1:11" s="10" customFormat="1" x14ac:dyDescent="0.3">
      <c r="A40" s="11"/>
      <c r="B40" s="11"/>
      <c r="C40" s="11"/>
      <c r="D40" s="12"/>
      <c r="E40" s="12"/>
      <c r="F40" s="13"/>
      <c r="G40" s="9"/>
      <c r="H40" s="9"/>
      <c r="I40" s="9"/>
      <c r="J40" s="9"/>
      <c r="K40" s="9"/>
    </row>
    <row r="41" spans="1:11" s="10" customFormat="1" x14ac:dyDescent="0.3">
      <c r="A41" s="11"/>
      <c r="B41" s="11"/>
      <c r="C41" s="11"/>
      <c r="D41" s="12"/>
      <c r="E41" s="12"/>
      <c r="F41" s="13"/>
      <c r="G41" s="9"/>
      <c r="H41" s="9"/>
      <c r="I41" s="9"/>
      <c r="J41" s="9"/>
      <c r="K41" s="9"/>
    </row>
    <row r="42" spans="1:11" s="10" customFormat="1" x14ac:dyDescent="0.3">
      <c r="A42" s="11"/>
      <c r="B42" s="11"/>
      <c r="C42" s="11"/>
      <c r="D42" s="12"/>
      <c r="E42" s="12"/>
      <c r="F42" s="13"/>
      <c r="G42" s="9"/>
      <c r="H42" s="9"/>
      <c r="I42" s="9"/>
      <c r="J42" s="9"/>
      <c r="K42" s="9"/>
    </row>
    <row r="43" spans="1:11" s="10" customFormat="1" x14ac:dyDescent="0.3">
      <c r="A43" s="11"/>
      <c r="B43" s="11"/>
      <c r="C43" s="11"/>
      <c r="D43" s="12"/>
      <c r="E43" s="12"/>
      <c r="F43" s="13"/>
      <c r="G43" s="9"/>
      <c r="H43" s="9"/>
      <c r="I43" s="9"/>
      <c r="J43" s="9"/>
      <c r="K43" s="9"/>
    </row>
    <row r="44" spans="1:11" s="10" customFormat="1" x14ac:dyDescent="0.3">
      <c r="A44" s="11"/>
      <c r="B44" s="11"/>
      <c r="C44" s="11"/>
      <c r="D44" s="12"/>
      <c r="E44" s="12"/>
      <c r="F44" s="13"/>
      <c r="G44" s="9"/>
      <c r="H44" s="9"/>
      <c r="I44" s="9"/>
      <c r="J44" s="9"/>
      <c r="K44" s="9"/>
    </row>
    <row r="45" spans="1:11" s="10" customFormat="1" x14ac:dyDescent="0.3">
      <c r="A45" s="11"/>
      <c r="B45" s="11"/>
      <c r="C45" s="11"/>
      <c r="D45" s="12"/>
      <c r="E45" s="12"/>
      <c r="F45" s="13"/>
      <c r="G45" s="9"/>
      <c r="H45" s="9"/>
      <c r="I45" s="9"/>
      <c r="J45" s="9"/>
      <c r="K45" s="9"/>
    </row>
    <row r="46" spans="1:11" s="10" customFormat="1" x14ac:dyDescent="0.3">
      <c r="A46" s="11"/>
      <c r="B46" s="11"/>
      <c r="C46" s="11"/>
      <c r="D46" s="12"/>
      <c r="E46" s="12"/>
      <c r="F46" s="13"/>
      <c r="G46" s="9"/>
      <c r="H46" s="9"/>
      <c r="I46" s="9"/>
      <c r="J46" s="9"/>
      <c r="K46" s="9"/>
    </row>
    <row r="47" spans="1:11" s="10" customFormat="1" x14ac:dyDescent="0.3">
      <c r="A47" s="11"/>
      <c r="B47" s="11"/>
      <c r="C47" s="11"/>
      <c r="D47" s="12"/>
      <c r="E47" s="12"/>
      <c r="F47" s="13"/>
      <c r="G47" s="9"/>
      <c r="H47" s="9"/>
      <c r="I47" s="9"/>
      <c r="J47" s="9"/>
      <c r="K47" s="9"/>
    </row>
    <row r="48" spans="1:11" s="10" customFormat="1" x14ac:dyDescent="0.3">
      <c r="A48" s="11"/>
      <c r="B48" s="11"/>
      <c r="C48" s="11"/>
      <c r="D48" s="12"/>
      <c r="E48" s="12"/>
      <c r="F48" s="13"/>
      <c r="G48" s="9"/>
      <c r="H48" s="9"/>
      <c r="I48" s="9"/>
      <c r="J48" s="9"/>
      <c r="K48" s="9"/>
    </row>
    <row r="49" spans="1:11" s="10" customFormat="1" x14ac:dyDescent="0.3">
      <c r="A49" s="11"/>
      <c r="B49" s="11"/>
      <c r="C49" s="11"/>
      <c r="D49" s="12"/>
      <c r="E49" s="12"/>
      <c r="F49" s="13"/>
      <c r="G49" s="9"/>
      <c r="H49" s="9"/>
      <c r="I49" s="9"/>
      <c r="J49" s="9"/>
      <c r="K49" s="9"/>
    </row>
    <row r="50" spans="1:11" s="10" customFormat="1" x14ac:dyDescent="0.3">
      <c r="A50" s="11"/>
      <c r="B50" s="11"/>
      <c r="C50" s="11"/>
      <c r="D50" s="12"/>
      <c r="E50" s="12"/>
      <c r="F50" s="13"/>
      <c r="G50" s="9"/>
      <c r="H50" s="9"/>
      <c r="I50" s="9"/>
      <c r="J50" s="9"/>
      <c r="K50" s="9"/>
    </row>
    <row r="51" spans="1:11" s="10" customFormat="1" x14ac:dyDescent="0.3">
      <c r="A51" s="11"/>
      <c r="B51" s="11"/>
      <c r="C51" s="11"/>
      <c r="D51" s="12"/>
      <c r="E51" s="12"/>
      <c r="F51" s="13"/>
      <c r="G51" s="9"/>
      <c r="H51" s="9"/>
      <c r="I51" s="9"/>
      <c r="J51" s="9"/>
      <c r="K51" s="9"/>
    </row>
    <row r="52" spans="1:11" s="10" customFormat="1" x14ac:dyDescent="0.3">
      <c r="A52" s="11"/>
      <c r="B52" s="11"/>
      <c r="C52" s="11"/>
      <c r="D52" s="12"/>
      <c r="E52" s="12"/>
      <c r="F52" s="13"/>
      <c r="G52" s="9"/>
      <c r="H52" s="9"/>
      <c r="I52" s="9"/>
      <c r="J52" s="9"/>
      <c r="K52" s="9"/>
    </row>
    <row r="53" spans="1:11" s="10" customFormat="1" x14ac:dyDescent="0.3">
      <c r="A53" s="11"/>
      <c r="B53" s="11"/>
      <c r="C53" s="11"/>
      <c r="D53" s="12"/>
      <c r="E53" s="12"/>
      <c r="F53" s="13"/>
      <c r="G53" s="9"/>
      <c r="H53" s="9"/>
      <c r="I53" s="9"/>
      <c r="J53" s="9"/>
      <c r="K53" s="9"/>
    </row>
    <row r="54" spans="1:11" s="10" customFormat="1" x14ac:dyDescent="0.3">
      <c r="A54" s="11"/>
      <c r="B54" s="11"/>
      <c r="C54" s="11"/>
      <c r="D54" s="12"/>
      <c r="E54" s="12"/>
      <c r="F54" s="13"/>
      <c r="G54" s="9"/>
      <c r="H54" s="9"/>
      <c r="I54" s="9"/>
      <c r="J54" s="9"/>
      <c r="K54" s="9"/>
    </row>
    <row r="55" spans="1:11" s="10" customFormat="1" x14ac:dyDescent="0.3">
      <c r="A55" s="11"/>
      <c r="B55" s="11"/>
      <c r="C55" s="11"/>
      <c r="D55" s="12"/>
      <c r="E55" s="12"/>
      <c r="F55" s="13"/>
      <c r="G55" s="9"/>
      <c r="H55" s="9"/>
      <c r="I55" s="9"/>
      <c r="J55" s="9"/>
      <c r="K55" s="9"/>
    </row>
    <row r="56" spans="1:11" s="10" customFormat="1" x14ac:dyDescent="0.3">
      <c r="A56" s="11"/>
      <c r="B56" s="11"/>
      <c r="C56" s="11"/>
      <c r="D56" s="12"/>
      <c r="E56" s="12"/>
      <c r="F56" s="13"/>
      <c r="G56" s="9"/>
      <c r="H56" s="9"/>
      <c r="I56" s="9"/>
      <c r="J56" s="9"/>
      <c r="K56" s="9"/>
    </row>
    <row r="57" spans="1:11" s="10" customFormat="1" x14ac:dyDescent="0.3">
      <c r="A57" s="11"/>
      <c r="B57" s="11"/>
      <c r="C57" s="11"/>
      <c r="D57" s="12"/>
      <c r="E57" s="12"/>
      <c r="F57" s="13"/>
      <c r="G57" s="9"/>
      <c r="H57" s="9"/>
      <c r="I57" s="9"/>
      <c r="J57" s="9"/>
      <c r="K57" s="9"/>
    </row>
    <row r="58" spans="1:11" s="10" customFormat="1" x14ac:dyDescent="0.3">
      <c r="A58" s="11"/>
      <c r="B58" s="11"/>
      <c r="C58" s="11"/>
      <c r="D58" s="12"/>
      <c r="E58" s="12"/>
      <c r="F58" s="13"/>
      <c r="G58" s="9"/>
      <c r="H58" s="9"/>
      <c r="I58" s="9"/>
      <c r="J58" s="9"/>
      <c r="K58" s="9"/>
    </row>
    <row r="59" spans="1:11" s="10" customFormat="1" x14ac:dyDescent="0.3">
      <c r="A59" s="11"/>
      <c r="B59" s="11"/>
      <c r="C59" s="11"/>
      <c r="D59" s="12"/>
      <c r="E59" s="12"/>
      <c r="F59" s="13"/>
      <c r="G59" s="9"/>
      <c r="H59" s="9"/>
      <c r="I59" s="9"/>
      <c r="J59" s="9"/>
      <c r="K59" s="9"/>
    </row>
    <row r="60" spans="1:11" s="10" customFormat="1" x14ac:dyDescent="0.3">
      <c r="A60" s="11"/>
      <c r="B60" s="11"/>
      <c r="C60" s="11"/>
      <c r="D60" s="12"/>
      <c r="E60" s="12"/>
      <c r="F60" s="13"/>
      <c r="G60" s="9"/>
      <c r="H60" s="9"/>
      <c r="I60" s="9"/>
      <c r="J60" s="9"/>
      <c r="K60" s="9"/>
    </row>
    <row r="61" spans="1:11" s="10" customFormat="1" x14ac:dyDescent="0.3">
      <c r="A61" s="11"/>
      <c r="B61" s="11"/>
      <c r="C61" s="11"/>
      <c r="D61" s="12"/>
      <c r="E61" s="12"/>
      <c r="F61" s="13"/>
      <c r="G61" s="9"/>
      <c r="H61" s="9"/>
      <c r="I61" s="9"/>
      <c r="J61" s="9"/>
      <c r="K61" s="9"/>
    </row>
    <row r="62" spans="1:11" s="10" customFormat="1" x14ac:dyDescent="0.3">
      <c r="A62" s="11"/>
      <c r="B62" s="11"/>
      <c r="C62" s="11"/>
      <c r="D62" s="12"/>
      <c r="E62" s="12"/>
      <c r="F62" s="13"/>
      <c r="G62" s="9"/>
      <c r="H62" s="9"/>
      <c r="I62" s="9"/>
      <c r="J62" s="9"/>
      <c r="K62" s="9"/>
    </row>
    <row r="63" spans="1:11" s="10" customFormat="1" x14ac:dyDescent="0.3">
      <c r="A63" s="11"/>
      <c r="B63" s="11"/>
      <c r="C63" s="11"/>
      <c r="D63" s="12"/>
      <c r="E63" s="12"/>
      <c r="F63" s="13"/>
      <c r="G63" s="9"/>
      <c r="H63" s="9"/>
      <c r="I63" s="9"/>
      <c r="J63" s="9"/>
      <c r="K63" s="9"/>
    </row>
    <row r="64" spans="1:11" s="10" customFormat="1" x14ac:dyDescent="0.3">
      <c r="A64" s="11"/>
      <c r="B64" s="11"/>
      <c r="C64" s="11"/>
      <c r="D64" s="12"/>
      <c r="E64" s="12"/>
      <c r="F64" s="13"/>
      <c r="G64" s="9"/>
      <c r="H64" s="9"/>
      <c r="I64" s="9"/>
      <c r="J64" s="9"/>
      <c r="K64" s="9"/>
    </row>
    <row r="65" spans="1:11" s="10" customFormat="1" x14ac:dyDescent="0.3">
      <c r="A65" s="11"/>
      <c r="B65" s="11"/>
      <c r="C65" s="11"/>
      <c r="D65" s="12"/>
      <c r="E65" s="12"/>
      <c r="F65" s="13"/>
      <c r="G65" s="9"/>
      <c r="H65" s="9"/>
      <c r="I65" s="9"/>
      <c r="J65" s="9"/>
      <c r="K65" s="9"/>
    </row>
    <row r="66" spans="1:11" s="10" customFormat="1" x14ac:dyDescent="0.3">
      <c r="A66" s="11"/>
      <c r="B66" s="11"/>
      <c r="C66" s="11"/>
      <c r="D66" s="12"/>
      <c r="E66" s="12"/>
      <c r="F66" s="13"/>
      <c r="G66" s="9"/>
      <c r="H66" s="9"/>
      <c r="I66" s="9"/>
      <c r="J66" s="9"/>
      <c r="K66" s="9"/>
    </row>
    <row r="67" spans="1:11" s="10" customFormat="1" x14ac:dyDescent="0.3">
      <c r="A67" s="11"/>
      <c r="B67" s="11"/>
      <c r="C67" s="11"/>
      <c r="D67" s="12"/>
      <c r="E67" s="12"/>
      <c r="F67" s="13"/>
      <c r="G67" s="9"/>
      <c r="H67" s="9"/>
      <c r="I67" s="9"/>
      <c r="J67" s="9"/>
      <c r="K67" s="9"/>
    </row>
    <row r="68" spans="1:11" s="10" customFormat="1" x14ac:dyDescent="0.3">
      <c r="A68" s="11"/>
      <c r="B68" s="11"/>
      <c r="C68" s="11"/>
      <c r="D68" s="12"/>
      <c r="E68" s="12"/>
      <c r="F68" s="13"/>
      <c r="G68" s="9"/>
      <c r="H68" s="9"/>
      <c r="I68" s="9"/>
      <c r="J68" s="9"/>
      <c r="K68" s="9"/>
    </row>
    <row r="69" spans="1:11" s="10" customFormat="1" x14ac:dyDescent="0.3">
      <c r="A69" s="11"/>
      <c r="B69" s="11"/>
      <c r="C69" s="11"/>
      <c r="D69" s="12"/>
      <c r="E69" s="12"/>
      <c r="F69" s="13"/>
      <c r="G69" s="9"/>
      <c r="H69" s="9"/>
      <c r="I69" s="9"/>
      <c r="J69" s="9"/>
      <c r="K69" s="9"/>
    </row>
    <row r="70" spans="1:11" s="10" customFormat="1" x14ac:dyDescent="0.3">
      <c r="A70" s="11"/>
      <c r="B70" s="11"/>
      <c r="C70" s="11"/>
      <c r="D70" s="12"/>
      <c r="E70" s="12"/>
      <c r="F70" s="13"/>
      <c r="G70" s="9"/>
      <c r="H70" s="9"/>
      <c r="I70" s="9"/>
      <c r="J70" s="9"/>
      <c r="K70" s="9"/>
    </row>
    <row r="71" spans="1:11" s="10" customFormat="1" x14ac:dyDescent="0.3">
      <c r="A71" s="11"/>
      <c r="B71" s="11"/>
      <c r="C71" s="11"/>
      <c r="D71" s="12"/>
      <c r="E71" s="12"/>
      <c r="F71" s="13"/>
      <c r="G71" s="9"/>
      <c r="H71" s="9"/>
      <c r="I71" s="9"/>
      <c r="J71" s="9"/>
      <c r="K71" s="9"/>
    </row>
    <row r="72" spans="1:11" s="10" customFormat="1" x14ac:dyDescent="0.3">
      <c r="A72" s="11"/>
      <c r="B72" s="11"/>
      <c r="C72" s="11"/>
      <c r="D72" s="12"/>
      <c r="E72" s="12"/>
      <c r="F72" s="13"/>
      <c r="G72" s="9"/>
      <c r="H72" s="9"/>
      <c r="I72" s="9"/>
      <c r="J72" s="9"/>
      <c r="K72" s="9"/>
    </row>
    <row r="73" spans="1:11" s="10" customFormat="1" x14ac:dyDescent="0.3">
      <c r="A73" s="11"/>
      <c r="B73" s="11"/>
      <c r="C73" s="11"/>
      <c r="D73" s="12"/>
      <c r="E73" s="12"/>
      <c r="F73" s="13"/>
      <c r="G73" s="9"/>
      <c r="H73" s="9"/>
      <c r="I73" s="9"/>
      <c r="J73" s="9"/>
      <c r="K73" s="9"/>
    </row>
    <row r="74" spans="1:11" s="10" customFormat="1" x14ac:dyDescent="0.3">
      <c r="A74" s="11"/>
      <c r="B74" s="11"/>
      <c r="C74" s="11"/>
      <c r="D74" s="12"/>
      <c r="E74" s="12"/>
      <c r="F74" s="13"/>
      <c r="G74" s="9"/>
      <c r="H74" s="9"/>
      <c r="I74" s="9"/>
      <c r="J74" s="9"/>
      <c r="K74" s="9"/>
    </row>
    <row r="75" spans="1:11" s="10" customFormat="1" x14ac:dyDescent="0.3">
      <c r="A75" s="11"/>
      <c r="B75" s="11"/>
      <c r="C75" s="11"/>
      <c r="D75" s="12"/>
      <c r="E75" s="12"/>
      <c r="F75" s="13"/>
      <c r="G75" s="9"/>
      <c r="H75" s="9"/>
      <c r="I75" s="9"/>
      <c r="J75" s="9"/>
      <c r="K75" s="9"/>
    </row>
    <row r="76" spans="1:11" s="10" customFormat="1" x14ac:dyDescent="0.3">
      <c r="A76" s="11"/>
      <c r="B76" s="11"/>
      <c r="C76" s="11"/>
      <c r="D76" s="12"/>
      <c r="E76" s="12"/>
      <c r="F76" s="13"/>
      <c r="G76" s="9"/>
      <c r="H76" s="9"/>
      <c r="I76" s="9"/>
      <c r="J76" s="9"/>
      <c r="K76" s="9"/>
    </row>
    <row r="77" spans="1:11" s="10" customFormat="1" x14ac:dyDescent="0.3">
      <c r="A77" s="11"/>
      <c r="B77" s="11"/>
      <c r="C77" s="11"/>
      <c r="D77" s="12"/>
      <c r="E77" s="12"/>
      <c r="F77" s="13"/>
      <c r="G77" s="9"/>
      <c r="H77" s="9"/>
      <c r="I77" s="9"/>
      <c r="J77" s="9"/>
      <c r="K77" s="9"/>
    </row>
    <row r="78" spans="1:11" s="10" customFormat="1" x14ac:dyDescent="0.3">
      <c r="A78" s="11"/>
      <c r="B78" s="11"/>
      <c r="C78" s="11"/>
      <c r="D78" s="12"/>
      <c r="E78" s="12"/>
      <c r="F78" s="13"/>
      <c r="G78" s="9"/>
      <c r="H78" s="9"/>
      <c r="I78" s="9"/>
      <c r="J78" s="9"/>
      <c r="K78" s="9"/>
    </row>
    <row r="79" spans="1:11" s="10" customFormat="1" x14ac:dyDescent="0.3">
      <c r="A79" s="11"/>
      <c r="B79" s="11"/>
      <c r="C79" s="11"/>
      <c r="D79" s="12"/>
      <c r="E79" s="12"/>
      <c r="F79" s="13"/>
      <c r="G79" s="9"/>
      <c r="H79" s="9"/>
      <c r="I79" s="9"/>
      <c r="J79" s="9"/>
      <c r="K79" s="9"/>
    </row>
    <row r="80" spans="1:11" s="10" customFormat="1" x14ac:dyDescent="0.3">
      <c r="A80" s="11"/>
      <c r="B80" s="11"/>
      <c r="C80" s="11"/>
      <c r="D80" s="12"/>
      <c r="E80" s="12"/>
      <c r="F80" s="13"/>
      <c r="G80" s="9"/>
      <c r="H80" s="9"/>
      <c r="I80" s="9"/>
      <c r="J80" s="9"/>
      <c r="K80" s="9"/>
    </row>
    <row r="81" spans="1:11" s="10" customFormat="1" x14ac:dyDescent="0.3">
      <c r="A81" s="11"/>
      <c r="B81" s="11"/>
      <c r="C81" s="11"/>
      <c r="D81" s="12"/>
      <c r="E81" s="12"/>
      <c r="F81" s="13"/>
      <c r="G81" s="9"/>
      <c r="H81" s="9"/>
      <c r="I81" s="9"/>
      <c r="J81" s="9"/>
      <c r="K81" s="9"/>
    </row>
    <row r="82" spans="1:11" s="10" customFormat="1" x14ac:dyDescent="0.3">
      <c r="A82" s="11"/>
      <c r="B82" s="11"/>
      <c r="C82" s="11"/>
      <c r="D82" s="12"/>
      <c r="E82" s="12"/>
      <c r="F82" s="13"/>
      <c r="G82" s="9"/>
      <c r="H82" s="9"/>
      <c r="I82" s="9"/>
      <c r="J82" s="9"/>
      <c r="K82" s="9"/>
    </row>
    <row r="83" spans="1:11" s="10" customFormat="1" x14ac:dyDescent="0.3">
      <c r="A83" s="11"/>
      <c r="B83" s="11"/>
      <c r="C83" s="11"/>
      <c r="D83" s="12"/>
      <c r="E83" s="12"/>
      <c r="F83" s="13"/>
      <c r="G83" s="9"/>
      <c r="H83" s="9"/>
      <c r="I83" s="9"/>
      <c r="J83" s="9"/>
      <c r="K83" s="9"/>
    </row>
    <row r="84" spans="1:11" s="10" customFormat="1" x14ac:dyDescent="0.3">
      <c r="A84" s="11"/>
      <c r="B84" s="11"/>
      <c r="C84" s="11"/>
      <c r="D84" s="12"/>
      <c r="E84" s="12"/>
      <c r="F84" s="13"/>
      <c r="G84" s="9"/>
      <c r="H84" s="9"/>
      <c r="I84" s="9"/>
      <c r="J84" s="9"/>
      <c r="K84" s="9"/>
    </row>
    <row r="85" spans="1:11" s="10" customFormat="1" x14ac:dyDescent="0.3">
      <c r="A85" s="11"/>
      <c r="B85" s="11"/>
      <c r="C85" s="11"/>
      <c r="D85" s="12"/>
      <c r="E85" s="12"/>
      <c r="F85" s="13"/>
      <c r="G85" s="9"/>
      <c r="H85" s="9"/>
      <c r="I85" s="9"/>
      <c r="J85" s="9"/>
      <c r="K85" s="9"/>
    </row>
    <row r="86" spans="1:11" s="10" customFormat="1" x14ac:dyDescent="0.3">
      <c r="A86" s="11"/>
      <c r="B86" s="11"/>
      <c r="C86" s="11"/>
      <c r="D86" s="12"/>
      <c r="E86" s="12"/>
      <c r="F86" s="13"/>
      <c r="G86" s="9"/>
      <c r="H86" s="9"/>
      <c r="I86" s="9"/>
      <c r="J86" s="9"/>
      <c r="K86" s="9"/>
    </row>
    <row r="87" spans="1:11" s="10" customFormat="1" x14ac:dyDescent="0.3">
      <c r="A87" s="11"/>
      <c r="B87" s="11"/>
      <c r="C87" s="11"/>
      <c r="D87" s="12"/>
      <c r="E87" s="12"/>
      <c r="F87" s="13"/>
      <c r="G87" s="9"/>
      <c r="H87" s="9"/>
      <c r="I87" s="9"/>
      <c r="J87" s="9"/>
      <c r="K87" s="9"/>
    </row>
    <row r="88" spans="1:11" s="10" customFormat="1" x14ac:dyDescent="0.3">
      <c r="A88" s="11"/>
      <c r="B88" s="11"/>
      <c r="C88" s="11"/>
      <c r="D88" s="12"/>
      <c r="E88" s="12"/>
      <c r="F88" s="13"/>
      <c r="G88" s="9"/>
      <c r="H88" s="9"/>
      <c r="I88" s="9"/>
      <c r="J88" s="9"/>
      <c r="K88" s="9"/>
    </row>
    <row r="89" spans="1:11" s="10" customFormat="1" x14ac:dyDescent="0.3">
      <c r="A89" s="11"/>
      <c r="B89" s="11"/>
      <c r="C89" s="11"/>
      <c r="D89" s="12"/>
      <c r="E89" s="12"/>
      <c r="F89" s="13"/>
      <c r="G89" s="9"/>
      <c r="H89" s="9"/>
      <c r="I89" s="9"/>
      <c r="J89" s="9"/>
      <c r="K89" s="9"/>
    </row>
    <row r="90" spans="1:11" s="10" customFormat="1" x14ac:dyDescent="0.3">
      <c r="A90" s="11"/>
      <c r="B90" s="11"/>
      <c r="C90" s="11"/>
      <c r="D90" s="12"/>
      <c r="E90" s="12"/>
      <c r="F90" s="13"/>
      <c r="G90" s="9"/>
      <c r="H90" s="9"/>
      <c r="I90" s="9"/>
      <c r="J90" s="9"/>
      <c r="K90" s="9"/>
    </row>
    <row r="91" spans="1:11" s="10" customFormat="1" x14ac:dyDescent="0.3">
      <c r="A91" s="11"/>
      <c r="B91" s="11"/>
      <c r="C91" s="11"/>
      <c r="D91" s="12"/>
      <c r="E91" s="12"/>
      <c r="F91" s="13"/>
      <c r="G91" s="9"/>
      <c r="H91" s="9"/>
      <c r="I91" s="9"/>
      <c r="J91" s="9"/>
      <c r="K91" s="9"/>
    </row>
    <row r="92" spans="1:11" s="10" customFormat="1" x14ac:dyDescent="0.3">
      <c r="A92" s="11"/>
      <c r="B92" s="11"/>
      <c r="C92" s="11"/>
      <c r="D92" s="12"/>
      <c r="E92" s="12"/>
      <c r="F92" s="13"/>
      <c r="G92" s="9"/>
      <c r="H92" s="9"/>
      <c r="I92" s="9"/>
      <c r="J92" s="9"/>
      <c r="K92" s="9"/>
    </row>
    <row r="93" spans="1:11" s="10" customFormat="1" x14ac:dyDescent="0.3">
      <c r="A93" s="11"/>
      <c r="B93" s="11"/>
      <c r="C93" s="11"/>
      <c r="D93" s="12"/>
      <c r="E93" s="12"/>
      <c r="F93" s="13"/>
      <c r="G93" s="9"/>
      <c r="H93" s="9"/>
      <c r="I93" s="9"/>
      <c r="J93" s="9"/>
      <c r="K93" s="9"/>
    </row>
    <row r="94" spans="1:11" s="10" customFormat="1" x14ac:dyDescent="0.3">
      <c r="A94" s="11"/>
      <c r="B94" s="11"/>
      <c r="C94" s="11"/>
      <c r="D94" s="12"/>
      <c r="E94" s="12"/>
      <c r="F94" s="13"/>
      <c r="G94" s="9"/>
      <c r="H94" s="9"/>
      <c r="I94" s="9"/>
      <c r="J94" s="9"/>
      <c r="K94" s="9"/>
    </row>
    <row r="95" spans="1:11" s="10" customFormat="1" x14ac:dyDescent="0.3">
      <c r="A95" s="11"/>
      <c r="B95" s="11"/>
      <c r="C95" s="11"/>
      <c r="D95" s="12"/>
      <c r="E95" s="12"/>
      <c r="F95" s="13"/>
      <c r="G95" s="9"/>
      <c r="H95" s="9"/>
      <c r="I95" s="9"/>
      <c r="J95" s="9"/>
      <c r="K95" s="9"/>
    </row>
    <row r="96" spans="1:11" s="10" customFormat="1" x14ac:dyDescent="0.3">
      <c r="A96" s="11"/>
      <c r="B96" s="11"/>
      <c r="C96" s="11"/>
      <c r="D96" s="12"/>
      <c r="E96" s="12"/>
      <c r="F96" s="13"/>
      <c r="G96" s="9"/>
      <c r="H96" s="9"/>
      <c r="I96" s="9"/>
      <c r="J96" s="9"/>
      <c r="K96" s="9"/>
    </row>
    <row r="97" spans="1:11" s="10" customFormat="1" x14ac:dyDescent="0.3">
      <c r="A97" s="11"/>
      <c r="B97" s="11"/>
      <c r="C97" s="11"/>
      <c r="D97" s="12"/>
      <c r="E97" s="12"/>
      <c r="F97" s="13"/>
      <c r="G97" s="9"/>
      <c r="H97" s="9"/>
      <c r="I97" s="9"/>
      <c r="J97" s="9"/>
      <c r="K97" s="9"/>
    </row>
    <row r="98" spans="1:11" s="10" customFormat="1" x14ac:dyDescent="0.3">
      <c r="A98" s="11"/>
      <c r="B98" s="11"/>
      <c r="C98" s="11"/>
      <c r="D98" s="12"/>
      <c r="E98" s="12"/>
      <c r="F98" s="13"/>
      <c r="G98" s="9"/>
      <c r="H98" s="9"/>
      <c r="I98" s="9"/>
      <c r="J98" s="9"/>
      <c r="K98" s="9"/>
    </row>
    <row r="99" spans="1:11" s="10" customFormat="1" x14ac:dyDescent="0.3">
      <c r="A99" s="11"/>
      <c r="B99" s="11"/>
      <c r="C99" s="11"/>
      <c r="D99" s="12"/>
      <c r="E99" s="12"/>
      <c r="F99" s="13"/>
      <c r="G99" s="9"/>
      <c r="H99" s="9"/>
      <c r="I99" s="9"/>
      <c r="J99" s="9"/>
      <c r="K99" s="9"/>
    </row>
    <row r="100" spans="1:11" s="10" customFormat="1" x14ac:dyDescent="0.3">
      <c r="A100" s="11"/>
      <c r="B100" s="11"/>
      <c r="C100" s="11"/>
      <c r="D100" s="12"/>
      <c r="E100" s="12"/>
      <c r="F100" s="13"/>
      <c r="G100" s="9"/>
      <c r="H100" s="9"/>
      <c r="I100" s="9"/>
      <c r="J100" s="9"/>
      <c r="K100" s="9"/>
    </row>
    <row r="101" spans="1:11" s="10" customFormat="1" x14ac:dyDescent="0.3">
      <c r="A101" s="11"/>
      <c r="B101" s="11"/>
      <c r="C101" s="11"/>
      <c r="D101" s="12"/>
      <c r="E101" s="12"/>
      <c r="F101" s="13"/>
      <c r="G101" s="9"/>
      <c r="H101" s="9"/>
      <c r="I101" s="9"/>
      <c r="J101" s="9"/>
      <c r="K101" s="9"/>
    </row>
    <row r="102" spans="1:11" s="10" customFormat="1" x14ac:dyDescent="0.3">
      <c r="A102" s="11"/>
      <c r="B102" s="11"/>
      <c r="C102" s="11"/>
      <c r="D102" s="12"/>
      <c r="E102" s="12"/>
      <c r="F102" s="13"/>
      <c r="G102" s="9"/>
      <c r="H102" s="9"/>
      <c r="I102" s="9"/>
      <c r="J102" s="9"/>
      <c r="K102" s="9"/>
    </row>
    <row r="103" spans="1:11" s="10" customFormat="1" x14ac:dyDescent="0.3">
      <c r="A103" s="11"/>
      <c r="B103" s="11"/>
      <c r="C103" s="11"/>
      <c r="D103" s="12"/>
      <c r="E103" s="12"/>
      <c r="F103" s="13"/>
      <c r="G103" s="9"/>
      <c r="H103" s="9"/>
      <c r="I103" s="9"/>
      <c r="J103" s="9"/>
      <c r="K103" s="9"/>
    </row>
    <row r="104" spans="1:11" s="10" customFormat="1" x14ac:dyDescent="0.3">
      <c r="A104" s="11"/>
      <c r="B104" s="11"/>
      <c r="C104" s="11"/>
      <c r="D104" s="12"/>
      <c r="E104" s="12"/>
      <c r="F104" s="13"/>
      <c r="G104" s="9"/>
      <c r="H104" s="9"/>
      <c r="I104" s="9"/>
      <c r="J104" s="9"/>
      <c r="K104" s="9"/>
    </row>
    <row r="105" spans="1:11" s="10" customFormat="1" x14ac:dyDescent="0.3">
      <c r="A105" s="11"/>
      <c r="B105" s="11"/>
      <c r="C105" s="11"/>
      <c r="D105" s="12"/>
      <c r="E105" s="12"/>
      <c r="F105" s="13"/>
      <c r="G105" s="9"/>
      <c r="H105" s="9"/>
      <c r="I105" s="9"/>
      <c r="J105" s="9"/>
      <c r="K105" s="9"/>
    </row>
    <row r="106" spans="1:11" s="10" customFormat="1" x14ac:dyDescent="0.3">
      <c r="A106" s="11"/>
      <c r="B106" s="11"/>
      <c r="C106" s="11"/>
      <c r="D106" s="12"/>
      <c r="E106" s="12"/>
      <c r="F106" s="13"/>
      <c r="G106" s="9"/>
      <c r="H106" s="9"/>
      <c r="I106" s="9"/>
      <c r="J106" s="9"/>
      <c r="K106" s="9"/>
    </row>
    <row r="107" spans="1:11" s="10" customFormat="1" x14ac:dyDescent="0.3">
      <c r="A107" s="11"/>
      <c r="B107" s="11"/>
      <c r="C107" s="11"/>
      <c r="D107" s="12"/>
      <c r="E107" s="12"/>
      <c r="F107" s="13"/>
      <c r="G107" s="9"/>
      <c r="H107" s="9"/>
      <c r="I107" s="9"/>
      <c r="J107" s="9"/>
      <c r="K107" s="9"/>
    </row>
    <row r="108" spans="1:11" s="10" customFormat="1" x14ac:dyDescent="0.3">
      <c r="A108" s="11"/>
      <c r="B108" s="11"/>
      <c r="C108" s="11"/>
      <c r="D108" s="12"/>
      <c r="E108" s="12"/>
      <c r="F108" s="13"/>
      <c r="G108" s="9"/>
      <c r="H108" s="9"/>
      <c r="I108" s="9"/>
      <c r="J108" s="9"/>
      <c r="K108" s="9"/>
    </row>
    <row r="109" spans="1:11" s="10" customFormat="1" x14ac:dyDescent="0.3">
      <c r="A109" s="11"/>
      <c r="B109" s="11"/>
      <c r="C109" s="11"/>
      <c r="D109" s="12"/>
      <c r="E109" s="12"/>
      <c r="F109" s="13"/>
      <c r="G109" s="9"/>
      <c r="H109" s="9"/>
      <c r="I109" s="9"/>
      <c r="J109" s="9"/>
      <c r="K109" s="9"/>
    </row>
    <row r="110" spans="1:11" s="10" customFormat="1" x14ac:dyDescent="0.3">
      <c r="A110" s="11"/>
      <c r="B110" s="11"/>
      <c r="C110" s="11"/>
      <c r="D110" s="12"/>
      <c r="E110" s="12"/>
      <c r="F110" s="13"/>
      <c r="G110" s="9"/>
      <c r="H110" s="9"/>
      <c r="I110" s="9"/>
      <c r="J110" s="9"/>
      <c r="K110" s="9"/>
    </row>
    <row r="111" spans="1:11" s="10" customFormat="1" x14ac:dyDescent="0.3">
      <c r="A111" s="11"/>
      <c r="B111" s="11"/>
      <c r="C111" s="11"/>
      <c r="D111" s="12"/>
      <c r="E111" s="12"/>
      <c r="F111" s="13"/>
      <c r="G111" s="9"/>
      <c r="H111" s="9"/>
      <c r="I111" s="9"/>
      <c r="J111" s="9"/>
      <c r="K111" s="9"/>
    </row>
    <row r="112" spans="1:11" s="10" customFormat="1" x14ac:dyDescent="0.3">
      <c r="A112" s="11"/>
      <c r="B112" s="11"/>
      <c r="C112" s="11"/>
      <c r="D112" s="12"/>
      <c r="E112" s="12"/>
      <c r="F112" s="13"/>
      <c r="G112" s="9"/>
      <c r="H112" s="9"/>
      <c r="I112" s="9"/>
      <c r="J112" s="9"/>
      <c r="K112" s="9"/>
    </row>
    <row r="113" spans="1:11" s="10" customFormat="1" x14ac:dyDescent="0.3">
      <c r="A113" s="11"/>
      <c r="B113" s="11"/>
      <c r="C113" s="11"/>
      <c r="D113" s="12"/>
      <c r="E113" s="12"/>
      <c r="F113" s="13"/>
      <c r="G113" s="9"/>
      <c r="H113" s="9"/>
      <c r="I113" s="9"/>
      <c r="J113" s="9"/>
      <c r="K113" s="9"/>
    </row>
    <row r="114" spans="1:11" s="10" customFormat="1" x14ac:dyDescent="0.3">
      <c r="A114" s="11"/>
      <c r="B114" s="11"/>
      <c r="C114" s="11"/>
      <c r="D114" s="12"/>
      <c r="E114" s="12"/>
      <c r="F114" s="13"/>
      <c r="G114" s="9"/>
      <c r="H114" s="9"/>
      <c r="I114" s="9"/>
      <c r="J114" s="9"/>
      <c r="K114" s="9"/>
    </row>
    <row r="115" spans="1:11" s="10" customFormat="1" x14ac:dyDescent="0.3">
      <c r="A115" s="11"/>
      <c r="B115" s="11"/>
      <c r="C115" s="11"/>
      <c r="D115" s="12"/>
      <c r="E115" s="12"/>
      <c r="F115" s="13"/>
      <c r="G115" s="9"/>
      <c r="H115" s="9"/>
      <c r="I115" s="9"/>
      <c r="J115" s="9"/>
      <c r="K115" s="9"/>
    </row>
    <row r="116" spans="1:11" s="10" customFormat="1" x14ac:dyDescent="0.3">
      <c r="A116" s="11"/>
      <c r="B116" s="11"/>
      <c r="C116" s="11"/>
      <c r="D116" s="12"/>
      <c r="E116" s="12"/>
      <c r="F116" s="13"/>
      <c r="G116" s="9"/>
      <c r="H116" s="9"/>
      <c r="I116" s="9"/>
      <c r="J116" s="9"/>
      <c r="K116" s="9"/>
    </row>
    <row r="117" spans="1:11" s="10" customFormat="1" x14ac:dyDescent="0.3">
      <c r="A117" s="11"/>
      <c r="B117" s="11"/>
      <c r="C117" s="11"/>
      <c r="D117" s="12"/>
      <c r="E117" s="12"/>
      <c r="F117" s="13"/>
      <c r="G117" s="9"/>
      <c r="H117" s="9"/>
      <c r="I117" s="9"/>
      <c r="J117" s="9"/>
      <c r="K117" s="9"/>
    </row>
    <row r="118" spans="1:11" s="10" customFormat="1" x14ac:dyDescent="0.3">
      <c r="A118" s="11"/>
      <c r="B118" s="11"/>
      <c r="C118" s="11"/>
      <c r="D118" s="12"/>
      <c r="E118" s="12"/>
      <c r="F118" s="13"/>
      <c r="G118" s="9"/>
      <c r="H118" s="9"/>
      <c r="I118" s="9"/>
      <c r="J118" s="9"/>
      <c r="K118" s="9"/>
    </row>
    <row r="119" spans="1:11" s="10" customFormat="1" x14ac:dyDescent="0.3">
      <c r="A119" s="11"/>
      <c r="B119" s="11"/>
      <c r="C119" s="11"/>
      <c r="D119" s="12"/>
      <c r="E119" s="12"/>
      <c r="F119" s="13"/>
      <c r="G119" s="9"/>
      <c r="H119" s="9"/>
      <c r="I119" s="9"/>
      <c r="J119" s="9"/>
      <c r="K119" s="9"/>
    </row>
    <row r="120" spans="1:11" s="10" customFormat="1" x14ac:dyDescent="0.3">
      <c r="A120" s="11"/>
      <c r="B120" s="11"/>
      <c r="C120" s="11"/>
      <c r="D120" s="12"/>
      <c r="E120" s="12"/>
      <c r="F120" s="13"/>
      <c r="G120" s="9"/>
      <c r="H120" s="9"/>
      <c r="I120" s="9"/>
      <c r="J120" s="9"/>
      <c r="K120" s="9"/>
    </row>
    <row r="121" spans="1:11" s="10" customFormat="1" x14ac:dyDescent="0.3">
      <c r="A121" s="11"/>
      <c r="B121" s="11"/>
      <c r="C121" s="11"/>
      <c r="D121" s="12"/>
      <c r="E121" s="12"/>
      <c r="F121" s="13"/>
      <c r="G121" s="9"/>
      <c r="H121" s="9"/>
      <c r="I121" s="9"/>
      <c r="J121" s="9"/>
      <c r="K121" s="9"/>
    </row>
    <row r="122" spans="1:11" s="10" customFormat="1" x14ac:dyDescent="0.3">
      <c r="A122" s="11"/>
      <c r="B122" s="11"/>
      <c r="C122" s="11"/>
      <c r="D122" s="12"/>
      <c r="E122" s="12"/>
      <c r="F122" s="13"/>
      <c r="G122" s="9"/>
      <c r="H122" s="9"/>
      <c r="I122" s="9"/>
      <c r="J122" s="9"/>
      <c r="K122" s="9"/>
    </row>
    <row r="123" spans="1:11" s="10" customFormat="1" x14ac:dyDescent="0.3">
      <c r="A123" s="11"/>
      <c r="B123" s="11"/>
      <c r="C123" s="11"/>
      <c r="D123" s="12"/>
      <c r="E123" s="12"/>
      <c r="F123" s="13"/>
      <c r="G123" s="9"/>
      <c r="H123" s="9"/>
      <c r="I123" s="9"/>
      <c r="J123" s="9"/>
      <c r="K123" s="9"/>
    </row>
    <row r="124" spans="1:11" s="10" customFormat="1" x14ac:dyDescent="0.3">
      <c r="A124" s="11"/>
      <c r="B124" s="11"/>
      <c r="C124" s="11"/>
      <c r="D124" s="12"/>
      <c r="E124" s="12"/>
      <c r="F124" s="13"/>
      <c r="G124" s="9"/>
      <c r="H124" s="9"/>
      <c r="I124" s="9"/>
      <c r="J124" s="9"/>
      <c r="K124" s="9"/>
    </row>
    <row r="125" spans="1:11" s="10" customFormat="1" x14ac:dyDescent="0.3">
      <c r="A125" s="11"/>
      <c r="B125" s="11"/>
      <c r="C125" s="11"/>
      <c r="D125" s="12"/>
      <c r="E125" s="12"/>
      <c r="F125" s="13"/>
      <c r="G125" s="9"/>
      <c r="H125" s="9"/>
      <c r="I125" s="9"/>
      <c r="J125" s="9"/>
      <c r="K125" s="9"/>
    </row>
    <row r="126" spans="1:11" s="10" customFormat="1" x14ac:dyDescent="0.3">
      <c r="A126" s="11"/>
      <c r="B126" s="11"/>
      <c r="C126" s="11"/>
      <c r="D126" s="12"/>
      <c r="E126" s="12"/>
      <c r="F126" s="13"/>
      <c r="G126" s="9"/>
      <c r="H126" s="9"/>
      <c r="I126" s="9"/>
      <c r="J126" s="9"/>
      <c r="K126" s="9"/>
    </row>
    <row r="127" spans="1:11" s="10" customFormat="1" x14ac:dyDescent="0.3">
      <c r="A127" s="11"/>
      <c r="B127" s="11"/>
      <c r="C127" s="11"/>
      <c r="D127" s="12"/>
      <c r="E127" s="12"/>
      <c r="F127" s="13"/>
      <c r="G127" s="9"/>
      <c r="H127" s="9"/>
      <c r="I127" s="9"/>
      <c r="J127" s="9"/>
      <c r="K127" s="9"/>
    </row>
    <row r="128" spans="1:11" s="10" customFormat="1" x14ac:dyDescent="0.3">
      <c r="A128" s="11"/>
      <c r="B128" s="11"/>
      <c r="C128" s="11"/>
      <c r="D128" s="12"/>
      <c r="E128" s="12"/>
      <c r="F128" s="13"/>
      <c r="G128" s="9"/>
      <c r="H128" s="9"/>
      <c r="I128" s="9"/>
      <c r="J128" s="9"/>
      <c r="K128" s="9"/>
    </row>
    <row r="129" spans="1:11" s="10" customFormat="1" x14ac:dyDescent="0.3">
      <c r="A129" s="11"/>
      <c r="B129" s="11"/>
      <c r="C129" s="11"/>
      <c r="D129" s="12"/>
      <c r="E129" s="12"/>
      <c r="F129" s="13"/>
      <c r="G129" s="9"/>
      <c r="H129" s="9"/>
      <c r="I129" s="9"/>
      <c r="J129" s="9"/>
      <c r="K129" s="9"/>
    </row>
    <row r="130" spans="1:11" s="10" customFormat="1" x14ac:dyDescent="0.3">
      <c r="A130" s="11"/>
      <c r="B130" s="11"/>
      <c r="C130" s="11"/>
      <c r="D130" s="12"/>
      <c r="E130" s="12"/>
      <c r="F130" s="13"/>
      <c r="G130" s="9"/>
      <c r="H130" s="9"/>
      <c r="I130" s="9"/>
      <c r="J130" s="9"/>
      <c r="K130" s="9"/>
    </row>
    <row r="131" spans="1:11" s="10" customFormat="1" x14ac:dyDescent="0.3">
      <c r="A131" s="11"/>
      <c r="B131" s="11"/>
      <c r="C131" s="11"/>
      <c r="D131" s="12"/>
      <c r="E131" s="12"/>
      <c r="F131" s="13"/>
      <c r="G131" s="9"/>
      <c r="H131" s="9"/>
      <c r="I131" s="9"/>
      <c r="J131" s="9"/>
      <c r="K131" s="9"/>
    </row>
    <row r="132" spans="1:11" s="10" customFormat="1" x14ac:dyDescent="0.3">
      <c r="A132" s="11"/>
      <c r="B132" s="11"/>
      <c r="C132" s="11"/>
      <c r="D132" s="12"/>
      <c r="E132" s="12"/>
      <c r="F132" s="13"/>
      <c r="G132" s="9"/>
      <c r="H132" s="9"/>
      <c r="I132" s="9"/>
      <c r="J132" s="9"/>
      <c r="K132" s="9"/>
    </row>
    <row r="133" spans="1:11" s="10" customFormat="1" x14ac:dyDescent="0.3">
      <c r="A133" s="11"/>
      <c r="B133" s="11"/>
      <c r="C133" s="11"/>
      <c r="D133" s="12"/>
      <c r="E133" s="12"/>
      <c r="F133" s="13"/>
      <c r="G133" s="9"/>
      <c r="H133" s="9"/>
      <c r="I133" s="9"/>
      <c r="J133" s="9"/>
      <c r="K133" s="9"/>
    </row>
    <row r="134" spans="1:11" s="10" customFormat="1" x14ac:dyDescent="0.3">
      <c r="A134" s="11"/>
      <c r="B134" s="11"/>
      <c r="C134" s="11"/>
      <c r="D134" s="12"/>
      <c r="E134" s="12"/>
      <c r="F134" s="13"/>
      <c r="G134" s="9"/>
      <c r="H134" s="9"/>
      <c r="I134" s="9"/>
      <c r="J134" s="9"/>
      <c r="K134" s="9"/>
    </row>
    <row r="135" spans="1:11" s="10" customFormat="1" x14ac:dyDescent="0.3">
      <c r="A135" s="11"/>
      <c r="B135" s="11"/>
      <c r="C135" s="11"/>
      <c r="D135" s="12"/>
      <c r="E135" s="12"/>
      <c r="F135" s="13"/>
      <c r="G135" s="9"/>
      <c r="H135" s="9"/>
      <c r="I135" s="9"/>
      <c r="J135" s="9"/>
      <c r="K135" s="9"/>
    </row>
    <row r="136" spans="1:11" s="10" customFormat="1" x14ac:dyDescent="0.3">
      <c r="A136" s="11"/>
      <c r="B136" s="11"/>
      <c r="C136" s="11"/>
      <c r="D136" s="12"/>
      <c r="E136" s="12"/>
      <c r="F136" s="13"/>
      <c r="G136" s="9"/>
      <c r="H136" s="9"/>
      <c r="I136" s="9"/>
      <c r="J136" s="9"/>
      <c r="K136" s="9"/>
    </row>
    <row r="137" spans="1:11" s="10" customFormat="1" x14ac:dyDescent="0.3">
      <c r="A137" s="11"/>
      <c r="B137" s="11"/>
      <c r="C137" s="11"/>
      <c r="D137" s="12"/>
      <c r="E137" s="12"/>
      <c r="F137" s="13"/>
      <c r="G137" s="9"/>
      <c r="H137" s="9"/>
      <c r="I137" s="9"/>
      <c r="J137" s="9"/>
      <c r="K137" s="9"/>
    </row>
    <row r="138" spans="1:11" s="10" customFormat="1" x14ac:dyDescent="0.3">
      <c r="A138" s="11"/>
      <c r="B138" s="11"/>
      <c r="C138" s="11"/>
      <c r="D138" s="12"/>
      <c r="E138" s="12"/>
      <c r="F138" s="13"/>
      <c r="G138" s="9"/>
      <c r="H138" s="9"/>
      <c r="I138" s="9"/>
      <c r="J138" s="9"/>
      <c r="K138" s="9"/>
    </row>
    <row r="139" spans="1:11" s="10" customFormat="1" x14ac:dyDescent="0.3">
      <c r="A139" s="11"/>
      <c r="B139" s="11"/>
      <c r="C139" s="11"/>
      <c r="D139" s="12"/>
      <c r="E139" s="12"/>
      <c r="F139" s="13"/>
      <c r="G139" s="9"/>
      <c r="H139" s="9"/>
      <c r="I139" s="9"/>
      <c r="J139" s="9"/>
      <c r="K139" s="9"/>
    </row>
    <row r="140" spans="1:11" s="10" customFormat="1" x14ac:dyDescent="0.3">
      <c r="A140" s="11"/>
      <c r="B140" s="11"/>
      <c r="C140" s="11"/>
      <c r="D140" s="12"/>
      <c r="E140" s="12"/>
      <c r="F140" s="13"/>
      <c r="G140" s="9"/>
      <c r="H140" s="9"/>
      <c r="I140" s="9"/>
      <c r="J140" s="9"/>
      <c r="K140" s="9"/>
    </row>
    <row r="141" spans="1:11" s="10" customFormat="1" x14ac:dyDescent="0.3">
      <c r="A141" s="11"/>
      <c r="B141" s="11"/>
      <c r="C141" s="11"/>
      <c r="D141" s="12"/>
      <c r="E141" s="12"/>
      <c r="F141" s="13"/>
      <c r="G141" s="9"/>
      <c r="H141" s="9"/>
      <c r="I141" s="9"/>
      <c r="J141" s="9"/>
      <c r="K141" s="9"/>
    </row>
    <row r="142" spans="1:11" s="10" customFormat="1" x14ac:dyDescent="0.3">
      <c r="A142" s="11"/>
      <c r="B142" s="11"/>
      <c r="C142" s="11"/>
      <c r="D142" s="12"/>
      <c r="E142" s="12"/>
      <c r="F142" s="13"/>
      <c r="G142" s="9"/>
      <c r="H142" s="9"/>
      <c r="I142" s="9"/>
      <c r="J142" s="9"/>
      <c r="K142" s="9"/>
    </row>
    <row r="143" spans="1:11" s="10" customFormat="1" x14ac:dyDescent="0.3">
      <c r="A143" s="11"/>
      <c r="B143" s="11"/>
      <c r="C143" s="11"/>
      <c r="D143" s="12"/>
      <c r="E143" s="12"/>
      <c r="F143" s="13"/>
      <c r="G143" s="9"/>
      <c r="H143" s="9"/>
      <c r="I143" s="9"/>
      <c r="J143" s="9"/>
      <c r="K143" s="9"/>
    </row>
    <row r="144" spans="1:11" s="10" customFormat="1" x14ac:dyDescent="0.3">
      <c r="A144" s="11"/>
      <c r="B144" s="11"/>
      <c r="C144" s="11"/>
      <c r="D144" s="12"/>
      <c r="E144" s="12"/>
      <c r="F144" s="13"/>
      <c r="G144" s="9"/>
      <c r="H144" s="9"/>
      <c r="I144" s="9"/>
      <c r="J144" s="9"/>
      <c r="K144" s="9"/>
    </row>
    <row r="145" spans="1:11" s="10" customFormat="1" x14ac:dyDescent="0.3">
      <c r="A145" s="11"/>
      <c r="B145" s="11"/>
      <c r="C145" s="11"/>
      <c r="D145" s="12"/>
      <c r="E145" s="12"/>
      <c r="F145" s="13"/>
      <c r="G145" s="9"/>
      <c r="H145" s="9"/>
      <c r="I145" s="9"/>
      <c r="J145" s="9"/>
      <c r="K145" s="9"/>
    </row>
    <row r="146" spans="1:11" s="10" customFormat="1" x14ac:dyDescent="0.3">
      <c r="A146" s="11"/>
      <c r="B146" s="11"/>
      <c r="C146" s="11"/>
      <c r="D146" s="12"/>
      <c r="E146" s="12"/>
      <c r="F146" s="13"/>
      <c r="G146" s="9"/>
      <c r="H146" s="9"/>
      <c r="I146" s="9"/>
      <c r="J146" s="9"/>
      <c r="K146" s="9"/>
    </row>
    <row r="147" spans="1:11" s="10" customFormat="1" x14ac:dyDescent="0.3">
      <c r="A147" s="11"/>
      <c r="B147" s="11"/>
      <c r="C147" s="11"/>
      <c r="D147" s="12"/>
      <c r="E147" s="12"/>
      <c r="F147" s="13"/>
      <c r="G147" s="9"/>
      <c r="H147" s="9"/>
      <c r="I147" s="9"/>
      <c r="J147" s="9"/>
      <c r="K147" s="9"/>
    </row>
    <row r="148" spans="1:11" s="10" customFormat="1" x14ac:dyDescent="0.3">
      <c r="A148" s="11"/>
      <c r="B148" s="11"/>
      <c r="C148" s="11"/>
      <c r="D148" s="12"/>
      <c r="E148" s="12"/>
      <c r="F148" s="13"/>
      <c r="G148" s="9"/>
      <c r="H148" s="9"/>
      <c r="I148" s="9"/>
      <c r="J148" s="9"/>
      <c r="K148" s="9"/>
    </row>
    <row r="149" spans="1:11" s="10" customFormat="1" x14ac:dyDescent="0.3">
      <c r="A149" s="11"/>
      <c r="B149" s="11"/>
      <c r="C149" s="11"/>
      <c r="D149" s="12"/>
      <c r="E149" s="12"/>
      <c r="F149" s="13"/>
      <c r="G149" s="9"/>
      <c r="H149" s="9"/>
      <c r="I149" s="9"/>
      <c r="J149" s="9"/>
      <c r="K149" s="9"/>
    </row>
    <row r="150" spans="1:11" s="10" customFormat="1" x14ac:dyDescent="0.3">
      <c r="A150" s="11"/>
      <c r="B150" s="11"/>
      <c r="C150" s="11"/>
      <c r="D150" s="12"/>
      <c r="E150" s="12"/>
      <c r="F150" s="13"/>
      <c r="G150" s="9"/>
      <c r="H150" s="9"/>
      <c r="I150" s="9"/>
      <c r="J150" s="9"/>
      <c r="K150" s="9"/>
    </row>
    <row r="151" spans="1:11" s="10" customFormat="1" x14ac:dyDescent="0.3">
      <c r="A151" s="11"/>
      <c r="B151" s="11"/>
      <c r="C151" s="11"/>
      <c r="D151" s="12"/>
      <c r="E151" s="12"/>
      <c r="F151" s="13"/>
      <c r="G151" s="9"/>
      <c r="H151" s="9"/>
      <c r="I151" s="9"/>
      <c r="J151" s="9"/>
      <c r="K151" s="9"/>
    </row>
    <row r="152" spans="1:11" s="10" customFormat="1" x14ac:dyDescent="0.3">
      <c r="A152" s="11"/>
      <c r="B152" s="11"/>
      <c r="C152" s="11"/>
      <c r="D152" s="12"/>
      <c r="E152" s="12"/>
      <c r="F152" s="13"/>
      <c r="G152" s="9"/>
      <c r="H152" s="9"/>
      <c r="I152" s="9"/>
      <c r="J152" s="9"/>
      <c r="K152" s="9"/>
    </row>
    <row r="153" spans="1:11" s="10" customFormat="1" x14ac:dyDescent="0.3">
      <c r="A153" s="11"/>
      <c r="B153" s="11"/>
      <c r="C153" s="11"/>
      <c r="D153" s="12"/>
      <c r="E153" s="12"/>
      <c r="F153" s="13"/>
      <c r="G153" s="9"/>
      <c r="H153" s="9"/>
      <c r="I153" s="9"/>
      <c r="J153" s="9"/>
      <c r="K153" s="9"/>
    </row>
    <row r="154" spans="1:11" s="10" customFormat="1" x14ac:dyDescent="0.3">
      <c r="A154" s="11"/>
      <c r="B154" s="11"/>
      <c r="C154" s="11"/>
      <c r="D154" s="12"/>
      <c r="E154" s="12"/>
      <c r="F154" s="13"/>
      <c r="G154" s="9"/>
      <c r="H154" s="9"/>
      <c r="I154" s="9"/>
      <c r="J154" s="9"/>
      <c r="K154" s="9"/>
    </row>
    <row r="155" spans="1:11" s="10" customFormat="1" x14ac:dyDescent="0.3">
      <c r="A155" s="11"/>
      <c r="B155" s="11"/>
      <c r="C155" s="11"/>
      <c r="D155" s="12"/>
      <c r="E155" s="12"/>
      <c r="F155" s="13"/>
      <c r="G155" s="9"/>
      <c r="H155" s="9"/>
      <c r="I155" s="9"/>
      <c r="J155" s="9"/>
      <c r="K155" s="9"/>
    </row>
    <row r="156" spans="1:11" s="10" customFormat="1" x14ac:dyDescent="0.3">
      <c r="A156" s="11"/>
      <c r="B156" s="11"/>
      <c r="C156" s="11"/>
      <c r="D156" s="12"/>
      <c r="E156" s="12"/>
      <c r="F156" s="13"/>
      <c r="G156" s="9"/>
      <c r="H156" s="9"/>
      <c r="I156" s="9"/>
      <c r="J156" s="9"/>
      <c r="K156" s="9"/>
    </row>
    <row r="157" spans="1:11" s="10" customFormat="1" x14ac:dyDescent="0.3">
      <c r="A157" s="11"/>
      <c r="B157" s="11"/>
      <c r="C157" s="11"/>
      <c r="D157" s="12"/>
      <c r="E157" s="12"/>
      <c r="F157" s="13"/>
      <c r="G157" s="9"/>
      <c r="H157" s="9"/>
      <c r="I157" s="9"/>
      <c r="J157" s="9"/>
      <c r="K157" s="9"/>
    </row>
    <row r="158" spans="1:11" s="10" customFormat="1" x14ac:dyDescent="0.3">
      <c r="A158" s="11"/>
      <c r="B158" s="11"/>
      <c r="C158" s="11"/>
      <c r="D158" s="12"/>
      <c r="E158" s="12"/>
      <c r="F158" s="13"/>
      <c r="G158" s="9"/>
      <c r="H158" s="9"/>
      <c r="I158" s="9"/>
      <c r="J158" s="9"/>
      <c r="K158" s="9"/>
    </row>
    <row r="159" spans="1:11" s="10" customFormat="1" x14ac:dyDescent="0.3">
      <c r="A159" s="11"/>
      <c r="B159" s="11"/>
      <c r="C159" s="11"/>
      <c r="D159" s="12"/>
      <c r="E159" s="12"/>
      <c r="F159" s="13"/>
      <c r="G159" s="9"/>
      <c r="H159" s="9"/>
      <c r="I159" s="9"/>
      <c r="J159" s="9"/>
      <c r="K159" s="9"/>
    </row>
    <row r="160" spans="1:11" s="10" customFormat="1" x14ac:dyDescent="0.3">
      <c r="A160" s="11"/>
      <c r="B160" s="11"/>
      <c r="C160" s="11"/>
      <c r="D160" s="12"/>
      <c r="E160" s="12"/>
      <c r="F160" s="13"/>
      <c r="G160" s="9"/>
      <c r="H160" s="9"/>
      <c r="I160" s="9"/>
      <c r="J160" s="9"/>
      <c r="K160" s="9"/>
    </row>
    <row r="161" spans="1:11" s="10" customFormat="1" x14ac:dyDescent="0.3">
      <c r="A161" s="11"/>
      <c r="B161" s="11"/>
      <c r="C161" s="11"/>
      <c r="D161" s="12"/>
      <c r="E161" s="12"/>
      <c r="F161" s="13"/>
      <c r="G161" s="9"/>
      <c r="H161" s="9"/>
      <c r="I161" s="9"/>
      <c r="J161" s="9"/>
      <c r="K161" s="9"/>
    </row>
    <row r="162" spans="1:11" s="10" customFormat="1" x14ac:dyDescent="0.3">
      <c r="A162" s="11"/>
      <c r="B162" s="11"/>
      <c r="C162" s="11"/>
      <c r="D162" s="12"/>
      <c r="E162" s="12"/>
      <c r="F162" s="13"/>
      <c r="G162" s="9"/>
      <c r="H162" s="9"/>
      <c r="I162" s="9"/>
      <c r="J162" s="9"/>
      <c r="K162" s="9"/>
    </row>
    <row r="163" spans="1:11" s="10" customFormat="1" x14ac:dyDescent="0.3">
      <c r="A163" s="11"/>
      <c r="B163" s="11"/>
      <c r="C163" s="11"/>
      <c r="D163" s="12"/>
      <c r="E163" s="12"/>
      <c r="F163" s="13"/>
      <c r="G163" s="9"/>
      <c r="H163" s="9"/>
      <c r="I163" s="9"/>
      <c r="J163" s="9"/>
      <c r="K163" s="9"/>
    </row>
    <row r="164" spans="1:11" s="10" customFormat="1" x14ac:dyDescent="0.3">
      <c r="A164" s="11"/>
      <c r="B164" s="11"/>
      <c r="C164" s="11"/>
      <c r="D164" s="12"/>
      <c r="E164" s="12"/>
      <c r="F164" s="13"/>
      <c r="G164" s="9"/>
      <c r="H164" s="9"/>
      <c r="I164" s="9"/>
      <c r="J164" s="9"/>
      <c r="K164" s="9"/>
    </row>
    <row r="165" spans="1:11" s="10" customFormat="1" x14ac:dyDescent="0.3">
      <c r="A165" s="11"/>
      <c r="B165" s="11"/>
      <c r="C165" s="11"/>
      <c r="D165" s="12"/>
      <c r="E165" s="12"/>
      <c r="F165" s="13"/>
      <c r="G165" s="9"/>
      <c r="H165" s="9"/>
      <c r="I165" s="9"/>
      <c r="J165" s="9"/>
      <c r="K165" s="9"/>
    </row>
    <row r="166" spans="1:11" s="10" customFormat="1" x14ac:dyDescent="0.3">
      <c r="A166" s="11"/>
      <c r="B166" s="11"/>
      <c r="C166" s="11"/>
      <c r="D166" s="12"/>
      <c r="E166" s="12"/>
      <c r="F166" s="13"/>
      <c r="G166" s="9"/>
      <c r="H166" s="9"/>
      <c r="I166" s="9"/>
      <c r="J166" s="9"/>
      <c r="K166" s="9"/>
    </row>
    <row r="167" spans="1:11" s="10" customFormat="1" x14ac:dyDescent="0.3">
      <c r="A167" s="11"/>
      <c r="B167" s="11"/>
      <c r="C167" s="11"/>
      <c r="D167" s="12"/>
      <c r="E167" s="12"/>
      <c r="F167" s="13"/>
      <c r="G167" s="9"/>
      <c r="H167" s="9"/>
      <c r="I167" s="9"/>
      <c r="J167" s="9"/>
      <c r="K167" s="9"/>
    </row>
    <row r="168" spans="1:11" s="10" customFormat="1" x14ac:dyDescent="0.3">
      <c r="A168" s="11"/>
      <c r="B168" s="11"/>
      <c r="C168" s="11"/>
      <c r="D168" s="12"/>
      <c r="E168" s="12"/>
      <c r="F168" s="13"/>
      <c r="G168" s="9"/>
      <c r="H168" s="9"/>
      <c r="I168" s="9"/>
      <c r="J168" s="9"/>
      <c r="K168" s="9"/>
    </row>
    <row r="169" spans="1:11" s="10" customFormat="1" x14ac:dyDescent="0.3">
      <c r="A169" s="11"/>
      <c r="B169" s="11"/>
      <c r="C169" s="11"/>
      <c r="D169" s="12"/>
      <c r="E169" s="12"/>
      <c r="F169" s="13"/>
      <c r="G169" s="9"/>
      <c r="H169" s="9"/>
      <c r="I169" s="9"/>
      <c r="J169" s="9"/>
      <c r="K169" s="9"/>
    </row>
  </sheetData>
  <mergeCells count="1">
    <mergeCell ref="A30:D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977C7-54D5-43F0-BF78-7A3DB1C493FC}">
  <dimension ref="A1:M147"/>
  <sheetViews>
    <sheetView zoomScale="145" zoomScaleNormal="145" workbookViewId="0">
      <selection activeCell="E8" sqref="E8:F8"/>
    </sheetView>
  </sheetViews>
  <sheetFormatPr defaultRowHeight="16.5" x14ac:dyDescent="0.3"/>
  <cols>
    <col min="1" max="1" width="4.42578125" style="11" customWidth="1"/>
    <col min="2" max="2" width="6.7109375" style="11" customWidth="1"/>
    <col min="3" max="3" width="4.7109375" style="11" customWidth="1"/>
    <col min="4" max="4" width="6.5703125" style="12" customWidth="1"/>
    <col min="5" max="5" width="7" style="12" customWidth="1"/>
    <col min="6" max="6" width="6.5703125" style="13" customWidth="1"/>
    <col min="7" max="7" width="6.5703125" style="9" customWidth="1"/>
    <col min="8" max="8" width="13.28515625" style="9" customWidth="1"/>
    <col min="9" max="9" width="14" style="9" customWidth="1"/>
    <col min="10" max="10" width="9" style="9" customWidth="1"/>
    <col min="11" max="11" width="11" style="116" customWidth="1"/>
    <col min="12" max="12" width="8.5703125" style="10" customWidth="1"/>
    <col min="13" max="13" width="9.140625" style="10"/>
    <col min="14" max="16384" width="9.140625" style="9"/>
  </cols>
  <sheetData>
    <row r="1" spans="1:13" ht="57" customHeight="1" x14ac:dyDescent="0.3">
      <c r="A1" s="69" t="s">
        <v>1</v>
      </c>
      <c r="B1" s="70" t="s">
        <v>0</v>
      </c>
      <c r="C1" s="71" t="s">
        <v>3</v>
      </c>
      <c r="D1" s="70" t="s">
        <v>2</v>
      </c>
      <c r="E1" s="72" t="s">
        <v>53</v>
      </c>
      <c r="F1" s="70" t="s">
        <v>4</v>
      </c>
      <c r="G1" s="108" t="s">
        <v>23</v>
      </c>
      <c r="H1" s="108" t="s">
        <v>24</v>
      </c>
      <c r="I1" s="108" t="s">
        <v>25</v>
      </c>
      <c r="J1" s="109" t="s">
        <v>26</v>
      </c>
      <c r="K1" s="108" t="s">
        <v>27</v>
      </c>
      <c r="L1" s="70" t="s">
        <v>54</v>
      </c>
    </row>
    <row r="2" spans="1:13" s="17" customFormat="1" ht="12.75" x14ac:dyDescent="0.2">
      <c r="A2" s="14">
        <v>1</v>
      </c>
      <c r="B2" s="14">
        <v>204</v>
      </c>
      <c r="C2" s="14">
        <v>2</v>
      </c>
      <c r="D2" s="8" t="s">
        <v>36</v>
      </c>
      <c r="E2" s="15">
        <v>466</v>
      </c>
      <c r="F2" s="15">
        <f t="shared" ref="F2:F7" si="0">E2*1.1</f>
        <v>512.6</v>
      </c>
      <c r="G2" s="8" t="e">
        <f>#REF!</f>
        <v>#REF!</v>
      </c>
      <c r="H2" s="110">
        <v>0</v>
      </c>
      <c r="I2" s="111">
        <f t="shared" ref="I2:I7" si="1">ROUND(H2*1.05,0)</f>
        <v>0</v>
      </c>
      <c r="J2" s="112">
        <f t="shared" ref="J2:J7" si="2">MROUND((I2*0.03/12),500)</f>
        <v>0</v>
      </c>
      <c r="K2" s="111">
        <f t="shared" ref="K2:K7" si="3">F2*3000</f>
        <v>1537800</v>
      </c>
      <c r="L2" s="15" t="s">
        <v>37</v>
      </c>
      <c r="M2" s="16"/>
    </row>
    <row r="3" spans="1:13" s="17" customFormat="1" ht="12.75" x14ac:dyDescent="0.2">
      <c r="A3" s="14">
        <v>2</v>
      </c>
      <c r="B3" s="14">
        <v>301</v>
      </c>
      <c r="C3" s="14">
        <v>3</v>
      </c>
      <c r="D3" s="97" t="s">
        <v>34</v>
      </c>
      <c r="E3" s="15">
        <v>619</v>
      </c>
      <c r="F3" s="15">
        <f t="shared" si="0"/>
        <v>680.90000000000009</v>
      </c>
      <c r="G3" s="8" t="e">
        <f>#REF!+80</f>
        <v>#REF!</v>
      </c>
      <c r="H3" s="110">
        <v>0</v>
      </c>
      <c r="I3" s="111">
        <f t="shared" si="1"/>
        <v>0</v>
      </c>
      <c r="J3" s="112">
        <f t="shared" si="2"/>
        <v>0</v>
      </c>
      <c r="K3" s="111">
        <f t="shared" si="3"/>
        <v>2042700.0000000002</v>
      </c>
      <c r="L3" s="15" t="s">
        <v>37</v>
      </c>
      <c r="M3" s="16"/>
    </row>
    <row r="4" spans="1:13" s="17" customFormat="1" ht="12.75" x14ac:dyDescent="0.2">
      <c r="A4" s="14">
        <v>3</v>
      </c>
      <c r="B4" s="14">
        <v>302</v>
      </c>
      <c r="C4" s="14">
        <v>3</v>
      </c>
      <c r="D4" s="97" t="s">
        <v>34</v>
      </c>
      <c r="E4" s="15">
        <v>586</v>
      </c>
      <c r="F4" s="15">
        <f t="shared" si="0"/>
        <v>644.6</v>
      </c>
      <c r="G4" s="8" t="e">
        <f>G3</f>
        <v>#REF!</v>
      </c>
      <c r="H4" s="110">
        <v>0</v>
      </c>
      <c r="I4" s="111">
        <f t="shared" si="1"/>
        <v>0</v>
      </c>
      <c r="J4" s="112">
        <f t="shared" si="2"/>
        <v>0</v>
      </c>
      <c r="K4" s="111">
        <f t="shared" si="3"/>
        <v>1933800</v>
      </c>
      <c r="L4" s="15" t="s">
        <v>37</v>
      </c>
      <c r="M4" s="16"/>
    </row>
    <row r="5" spans="1:13" s="17" customFormat="1" ht="12.75" x14ac:dyDescent="0.2">
      <c r="A5" s="14">
        <v>4</v>
      </c>
      <c r="B5" s="14">
        <v>303</v>
      </c>
      <c r="C5" s="14">
        <v>3</v>
      </c>
      <c r="D5" s="97" t="s">
        <v>36</v>
      </c>
      <c r="E5" s="15">
        <v>425</v>
      </c>
      <c r="F5" s="15">
        <f t="shared" si="0"/>
        <v>467.50000000000006</v>
      </c>
      <c r="G5" s="8" t="e">
        <f>G4</f>
        <v>#REF!</v>
      </c>
      <c r="H5" s="110">
        <v>0</v>
      </c>
      <c r="I5" s="111">
        <f t="shared" si="1"/>
        <v>0</v>
      </c>
      <c r="J5" s="112">
        <f t="shared" si="2"/>
        <v>0</v>
      </c>
      <c r="K5" s="111">
        <f t="shared" si="3"/>
        <v>1402500.0000000002</v>
      </c>
      <c r="L5" s="15" t="s">
        <v>37</v>
      </c>
      <c r="M5" s="16"/>
    </row>
    <row r="6" spans="1:13" s="17" customFormat="1" ht="12.75" x14ac:dyDescent="0.2">
      <c r="A6" s="14">
        <v>5</v>
      </c>
      <c r="B6" s="14">
        <v>402</v>
      </c>
      <c r="C6" s="14">
        <v>4</v>
      </c>
      <c r="D6" s="97" t="s">
        <v>34</v>
      </c>
      <c r="E6" s="15">
        <v>608</v>
      </c>
      <c r="F6" s="15">
        <f t="shared" si="0"/>
        <v>668.80000000000007</v>
      </c>
      <c r="G6" s="8" t="e">
        <f>#REF!</f>
        <v>#REF!</v>
      </c>
      <c r="H6" s="110">
        <v>0</v>
      </c>
      <c r="I6" s="111">
        <f t="shared" si="1"/>
        <v>0</v>
      </c>
      <c r="J6" s="112">
        <f t="shared" si="2"/>
        <v>0</v>
      </c>
      <c r="K6" s="111">
        <f t="shared" si="3"/>
        <v>2006400.0000000002</v>
      </c>
      <c r="L6" s="15" t="s">
        <v>37</v>
      </c>
      <c r="M6" s="16"/>
    </row>
    <row r="7" spans="1:13" s="17" customFormat="1" ht="12.75" x14ac:dyDescent="0.2">
      <c r="A7" s="14">
        <v>6</v>
      </c>
      <c r="B7" s="14">
        <v>403</v>
      </c>
      <c r="C7" s="14">
        <v>4</v>
      </c>
      <c r="D7" s="97" t="s">
        <v>36</v>
      </c>
      <c r="E7" s="15">
        <v>425</v>
      </c>
      <c r="F7" s="15">
        <f t="shared" si="0"/>
        <v>467.50000000000006</v>
      </c>
      <c r="G7" s="8" t="e">
        <f>G6</f>
        <v>#REF!</v>
      </c>
      <c r="H7" s="110">
        <v>0</v>
      </c>
      <c r="I7" s="111">
        <f t="shared" si="1"/>
        <v>0</v>
      </c>
      <c r="J7" s="112">
        <f t="shared" si="2"/>
        <v>0</v>
      </c>
      <c r="K7" s="111">
        <f t="shared" si="3"/>
        <v>1402500.0000000002</v>
      </c>
      <c r="L7" s="15" t="s">
        <v>37</v>
      </c>
      <c r="M7" s="16"/>
    </row>
    <row r="8" spans="1:13" s="17" customFormat="1" ht="12.75" x14ac:dyDescent="0.2">
      <c r="A8" s="102" t="s">
        <v>52</v>
      </c>
      <c r="B8" s="102"/>
      <c r="C8" s="102"/>
      <c r="D8" s="102"/>
      <c r="E8" s="99">
        <f>SUM(E2:E7)</f>
        <v>3129</v>
      </c>
      <c r="F8" s="99">
        <f>SUM(F2:F7)</f>
        <v>3441.9</v>
      </c>
      <c r="G8" s="8"/>
      <c r="H8" s="113">
        <f>SUM(H2:H7)</f>
        <v>0</v>
      </c>
      <c r="I8" s="114">
        <f>SUM(I2:I7)</f>
        <v>0</v>
      </c>
      <c r="J8" s="115"/>
      <c r="K8" s="114">
        <f>SUM(K2:K7)</f>
        <v>10325700</v>
      </c>
      <c r="L8" s="16"/>
      <c r="M8" s="16"/>
    </row>
    <row r="9" spans="1:13" x14ac:dyDescent="0.3">
      <c r="K9" s="9"/>
    </row>
    <row r="10" spans="1:13" x14ac:dyDescent="0.3">
      <c r="K10" s="9"/>
    </row>
    <row r="11" spans="1:13" x14ac:dyDescent="0.3">
      <c r="K11" s="9"/>
    </row>
    <row r="12" spans="1:13" x14ac:dyDescent="0.3">
      <c r="K12" s="9"/>
    </row>
    <row r="13" spans="1:13" x14ac:dyDescent="0.3">
      <c r="K13" s="9"/>
    </row>
    <row r="14" spans="1:13" x14ac:dyDescent="0.3">
      <c r="K14" s="9"/>
    </row>
    <row r="15" spans="1:13" x14ac:dyDescent="0.3">
      <c r="K15" s="9"/>
    </row>
    <row r="16" spans="1:13" x14ac:dyDescent="0.3">
      <c r="K16" s="9"/>
    </row>
    <row r="17" spans="1:11" s="10" customFormat="1" x14ac:dyDescent="0.3">
      <c r="A17" s="11"/>
      <c r="B17" s="11"/>
      <c r="C17" s="11"/>
      <c r="D17" s="12"/>
      <c r="E17" s="12"/>
      <c r="F17" s="13"/>
      <c r="G17" s="9"/>
      <c r="H17" s="9"/>
      <c r="I17" s="9"/>
      <c r="J17" s="9"/>
      <c r="K17" s="9"/>
    </row>
    <row r="18" spans="1:11" s="10" customFormat="1" x14ac:dyDescent="0.3">
      <c r="A18" s="11"/>
      <c r="B18" s="11"/>
      <c r="C18" s="11"/>
      <c r="D18" s="12"/>
      <c r="E18" s="12"/>
      <c r="F18" s="13"/>
      <c r="G18" s="9"/>
      <c r="H18" s="9"/>
      <c r="I18" s="9"/>
      <c r="J18" s="9"/>
      <c r="K18" s="9"/>
    </row>
    <row r="19" spans="1:11" s="10" customFormat="1" x14ac:dyDescent="0.3">
      <c r="A19" s="11"/>
      <c r="B19" s="11"/>
      <c r="C19" s="11"/>
      <c r="D19" s="12"/>
      <c r="E19" s="12"/>
      <c r="F19" s="13"/>
      <c r="G19" s="9"/>
      <c r="H19" s="9"/>
      <c r="I19" s="9"/>
      <c r="J19" s="9"/>
      <c r="K19" s="9"/>
    </row>
    <row r="20" spans="1:11" s="10" customFormat="1" x14ac:dyDescent="0.3">
      <c r="A20" s="11"/>
      <c r="B20" s="11"/>
      <c r="C20" s="11"/>
      <c r="D20" s="12"/>
      <c r="E20" s="12"/>
      <c r="F20" s="13"/>
      <c r="G20" s="9"/>
      <c r="H20" s="9"/>
      <c r="I20" s="9"/>
      <c r="J20" s="9"/>
      <c r="K20" s="9"/>
    </row>
    <row r="21" spans="1:11" s="10" customFormat="1" x14ac:dyDescent="0.3">
      <c r="A21" s="11"/>
      <c r="B21" s="11"/>
      <c r="C21" s="11"/>
      <c r="D21" s="12"/>
      <c r="E21" s="12"/>
      <c r="F21" s="13"/>
      <c r="G21" s="9"/>
      <c r="H21" s="9"/>
      <c r="I21" s="9"/>
      <c r="J21" s="9"/>
      <c r="K21" s="9"/>
    </row>
    <row r="22" spans="1:11" s="10" customFormat="1" x14ac:dyDescent="0.3">
      <c r="A22" s="11"/>
      <c r="B22" s="11"/>
      <c r="C22" s="11"/>
      <c r="D22" s="12"/>
      <c r="E22" s="12"/>
      <c r="F22" s="13"/>
      <c r="G22" s="9"/>
      <c r="H22" s="9"/>
      <c r="I22" s="9"/>
      <c r="J22" s="9"/>
      <c r="K22" s="9"/>
    </row>
    <row r="23" spans="1:11" s="10" customFormat="1" x14ac:dyDescent="0.3">
      <c r="A23" s="11"/>
      <c r="B23" s="11"/>
      <c r="C23" s="11"/>
      <c r="D23" s="12"/>
      <c r="E23" s="12"/>
      <c r="F23" s="13"/>
      <c r="G23" s="9"/>
      <c r="H23" s="9"/>
      <c r="I23" s="9"/>
      <c r="J23" s="9"/>
      <c r="K23" s="9"/>
    </row>
    <row r="24" spans="1:11" s="10" customFormat="1" x14ac:dyDescent="0.3">
      <c r="A24" s="11"/>
      <c r="B24" s="11"/>
      <c r="C24" s="11"/>
      <c r="D24" s="12"/>
      <c r="E24" s="12"/>
      <c r="F24" s="13"/>
      <c r="G24" s="9"/>
      <c r="H24" s="9"/>
      <c r="I24" s="9"/>
      <c r="J24" s="9"/>
      <c r="K24" s="9"/>
    </row>
    <row r="25" spans="1:11" s="10" customFormat="1" x14ac:dyDescent="0.3">
      <c r="A25" s="11"/>
      <c r="B25" s="11"/>
      <c r="C25" s="11"/>
      <c r="D25" s="12"/>
      <c r="E25" s="12"/>
      <c r="F25" s="13"/>
      <c r="G25" s="9"/>
      <c r="H25" s="9"/>
      <c r="I25" s="9"/>
      <c r="J25" s="9"/>
      <c r="K25" s="9"/>
    </row>
    <row r="26" spans="1:11" s="10" customFormat="1" x14ac:dyDescent="0.3">
      <c r="A26" s="11"/>
      <c r="B26" s="11"/>
      <c r="C26" s="11"/>
      <c r="D26" s="12"/>
      <c r="E26" s="12"/>
      <c r="F26" s="13"/>
      <c r="G26" s="9"/>
      <c r="H26" s="9"/>
      <c r="I26" s="9"/>
      <c r="J26" s="9"/>
      <c r="K26" s="9"/>
    </row>
    <row r="27" spans="1:11" s="10" customFormat="1" x14ac:dyDescent="0.3">
      <c r="A27" s="11"/>
      <c r="B27" s="11"/>
      <c r="C27" s="11"/>
      <c r="D27" s="12"/>
      <c r="E27" s="12"/>
      <c r="F27" s="13"/>
      <c r="G27" s="9"/>
      <c r="H27" s="9"/>
      <c r="I27" s="9"/>
      <c r="J27" s="9"/>
      <c r="K27" s="9"/>
    </row>
    <row r="28" spans="1:11" s="10" customFormat="1" x14ac:dyDescent="0.3">
      <c r="A28" s="11"/>
      <c r="B28" s="11"/>
      <c r="C28" s="11"/>
      <c r="D28" s="12"/>
      <c r="E28" s="12"/>
      <c r="F28" s="13"/>
      <c r="G28" s="9"/>
      <c r="H28" s="9"/>
      <c r="I28" s="9"/>
      <c r="J28" s="9"/>
      <c r="K28" s="9"/>
    </row>
    <row r="29" spans="1:11" s="10" customFormat="1" x14ac:dyDescent="0.3">
      <c r="A29" s="11"/>
      <c r="B29" s="11"/>
      <c r="C29" s="11"/>
      <c r="D29" s="12"/>
      <c r="E29" s="12"/>
      <c r="F29" s="13"/>
      <c r="G29" s="9"/>
      <c r="H29" s="9"/>
      <c r="I29" s="9"/>
      <c r="J29" s="9"/>
      <c r="K29" s="9"/>
    </row>
    <row r="30" spans="1:11" s="10" customFormat="1" x14ac:dyDescent="0.3">
      <c r="A30" s="11"/>
      <c r="B30" s="11"/>
      <c r="C30" s="11"/>
      <c r="D30" s="12"/>
      <c r="E30" s="12"/>
      <c r="F30" s="13"/>
      <c r="G30" s="9"/>
      <c r="H30" s="9"/>
      <c r="I30" s="9"/>
      <c r="J30" s="9"/>
      <c r="K30" s="9"/>
    </row>
    <row r="31" spans="1:11" s="10" customFormat="1" x14ac:dyDescent="0.3">
      <c r="A31" s="11"/>
      <c r="B31" s="11"/>
      <c r="C31" s="11"/>
      <c r="D31" s="12"/>
      <c r="E31" s="12"/>
      <c r="F31" s="13"/>
      <c r="G31" s="9"/>
      <c r="H31" s="9"/>
      <c r="I31" s="9"/>
      <c r="J31" s="9"/>
      <c r="K31" s="9"/>
    </row>
    <row r="32" spans="1:11" s="10" customFormat="1" x14ac:dyDescent="0.3">
      <c r="A32" s="11"/>
      <c r="B32" s="11"/>
      <c r="C32" s="11"/>
      <c r="D32" s="12"/>
      <c r="E32" s="12"/>
      <c r="F32" s="13"/>
      <c r="G32" s="9"/>
      <c r="H32" s="9"/>
      <c r="I32" s="9"/>
      <c r="J32" s="9"/>
      <c r="K32" s="9"/>
    </row>
    <row r="33" spans="1:11" s="10" customFormat="1" x14ac:dyDescent="0.3">
      <c r="A33" s="11"/>
      <c r="B33" s="11"/>
      <c r="C33" s="11"/>
      <c r="D33" s="12"/>
      <c r="E33" s="12"/>
      <c r="F33" s="13"/>
      <c r="G33" s="9"/>
      <c r="H33" s="9"/>
      <c r="I33" s="9"/>
      <c r="J33" s="9"/>
      <c r="K33" s="9"/>
    </row>
    <row r="34" spans="1:11" s="10" customFormat="1" x14ac:dyDescent="0.3">
      <c r="A34" s="11"/>
      <c r="B34" s="11"/>
      <c r="C34" s="11"/>
      <c r="D34" s="12"/>
      <c r="E34" s="12"/>
      <c r="F34" s="13"/>
      <c r="G34" s="9"/>
      <c r="H34" s="9"/>
      <c r="I34" s="9"/>
      <c r="J34" s="9"/>
      <c r="K34" s="9"/>
    </row>
    <row r="35" spans="1:11" s="10" customFormat="1" x14ac:dyDescent="0.3">
      <c r="A35" s="11"/>
      <c r="B35" s="11"/>
      <c r="C35" s="11"/>
      <c r="D35" s="12"/>
      <c r="E35" s="12"/>
      <c r="F35" s="13"/>
      <c r="G35" s="9"/>
      <c r="H35" s="9"/>
      <c r="I35" s="9"/>
      <c r="J35" s="9"/>
      <c r="K35" s="9"/>
    </row>
    <row r="36" spans="1:11" s="10" customFormat="1" x14ac:dyDescent="0.3">
      <c r="A36" s="11"/>
      <c r="B36" s="11"/>
      <c r="C36" s="11"/>
      <c r="D36" s="12"/>
      <c r="E36" s="12"/>
      <c r="F36" s="13"/>
      <c r="G36" s="9"/>
      <c r="H36" s="9"/>
      <c r="I36" s="9"/>
      <c r="J36" s="9"/>
      <c r="K36" s="9"/>
    </row>
    <row r="37" spans="1:11" s="10" customFormat="1" x14ac:dyDescent="0.3">
      <c r="A37" s="11"/>
      <c r="B37" s="11"/>
      <c r="C37" s="11"/>
      <c r="D37" s="12"/>
      <c r="E37" s="12"/>
      <c r="F37" s="13"/>
      <c r="G37" s="9"/>
      <c r="H37" s="9"/>
      <c r="I37" s="9"/>
      <c r="J37" s="9"/>
      <c r="K37" s="9"/>
    </row>
    <row r="38" spans="1:11" s="10" customFormat="1" x14ac:dyDescent="0.3">
      <c r="A38" s="11"/>
      <c r="B38" s="11"/>
      <c r="C38" s="11"/>
      <c r="D38" s="12"/>
      <c r="E38" s="12"/>
      <c r="F38" s="13"/>
      <c r="G38" s="9"/>
      <c r="H38" s="9"/>
      <c r="I38" s="9"/>
      <c r="J38" s="9"/>
      <c r="K38" s="9"/>
    </row>
    <row r="39" spans="1:11" s="10" customFormat="1" x14ac:dyDescent="0.3">
      <c r="A39" s="11"/>
      <c r="B39" s="11"/>
      <c r="C39" s="11"/>
      <c r="D39" s="12"/>
      <c r="E39" s="12"/>
      <c r="F39" s="13"/>
      <c r="G39" s="9"/>
      <c r="H39" s="9"/>
      <c r="I39" s="9"/>
      <c r="J39" s="9"/>
      <c r="K39" s="9"/>
    </row>
    <row r="40" spans="1:11" s="10" customFormat="1" x14ac:dyDescent="0.3">
      <c r="A40" s="11"/>
      <c r="B40" s="11"/>
      <c r="C40" s="11"/>
      <c r="D40" s="12"/>
      <c r="E40" s="12"/>
      <c r="F40" s="13"/>
      <c r="G40" s="9"/>
      <c r="H40" s="9"/>
      <c r="I40" s="9"/>
      <c r="J40" s="9"/>
      <c r="K40" s="9"/>
    </row>
    <row r="41" spans="1:11" s="10" customFormat="1" x14ac:dyDescent="0.3">
      <c r="A41" s="11"/>
      <c r="B41" s="11"/>
      <c r="C41" s="11"/>
      <c r="D41" s="12"/>
      <c r="E41" s="12"/>
      <c r="F41" s="13"/>
      <c r="G41" s="9"/>
      <c r="H41" s="9"/>
      <c r="I41" s="9"/>
      <c r="J41" s="9"/>
      <c r="K41" s="9"/>
    </row>
    <row r="42" spans="1:11" s="10" customFormat="1" x14ac:dyDescent="0.3">
      <c r="A42" s="11"/>
      <c r="B42" s="11"/>
      <c r="C42" s="11"/>
      <c r="D42" s="12"/>
      <c r="E42" s="12"/>
      <c r="F42" s="13"/>
      <c r="G42" s="9"/>
      <c r="H42" s="9"/>
      <c r="I42" s="9"/>
      <c r="J42" s="9"/>
      <c r="K42" s="9"/>
    </row>
    <row r="43" spans="1:11" s="10" customFormat="1" x14ac:dyDescent="0.3">
      <c r="A43" s="11"/>
      <c r="B43" s="11"/>
      <c r="C43" s="11"/>
      <c r="D43" s="12"/>
      <c r="E43" s="12"/>
      <c r="F43" s="13"/>
      <c r="G43" s="9"/>
      <c r="H43" s="9"/>
      <c r="I43" s="9"/>
      <c r="J43" s="9"/>
      <c r="K43" s="9"/>
    </row>
    <row r="44" spans="1:11" s="10" customFormat="1" x14ac:dyDescent="0.3">
      <c r="A44" s="11"/>
      <c r="B44" s="11"/>
      <c r="C44" s="11"/>
      <c r="D44" s="12"/>
      <c r="E44" s="12"/>
      <c r="F44" s="13"/>
      <c r="G44" s="9"/>
      <c r="H44" s="9"/>
      <c r="I44" s="9"/>
      <c r="J44" s="9"/>
      <c r="K44" s="9"/>
    </row>
    <row r="45" spans="1:11" s="10" customFormat="1" x14ac:dyDescent="0.3">
      <c r="A45" s="11"/>
      <c r="B45" s="11"/>
      <c r="C45" s="11"/>
      <c r="D45" s="12"/>
      <c r="E45" s="12"/>
      <c r="F45" s="13"/>
      <c r="G45" s="9"/>
      <c r="H45" s="9"/>
      <c r="I45" s="9"/>
      <c r="J45" s="9"/>
      <c r="K45" s="9"/>
    </row>
    <row r="46" spans="1:11" s="10" customFormat="1" x14ac:dyDescent="0.3">
      <c r="A46" s="11"/>
      <c r="B46" s="11"/>
      <c r="C46" s="11"/>
      <c r="D46" s="12"/>
      <c r="E46" s="12"/>
      <c r="F46" s="13"/>
      <c r="G46" s="9"/>
      <c r="H46" s="9"/>
      <c r="I46" s="9"/>
      <c r="J46" s="9"/>
      <c r="K46" s="9"/>
    </row>
    <row r="47" spans="1:11" s="10" customFormat="1" x14ac:dyDescent="0.3">
      <c r="A47" s="11"/>
      <c r="B47" s="11"/>
      <c r="C47" s="11"/>
      <c r="D47" s="12"/>
      <c r="E47" s="12"/>
      <c r="F47" s="13"/>
      <c r="G47" s="9"/>
      <c r="H47" s="9"/>
      <c r="I47" s="9"/>
      <c r="J47" s="9"/>
      <c r="K47" s="9"/>
    </row>
    <row r="48" spans="1:11" s="10" customFormat="1" x14ac:dyDescent="0.3">
      <c r="A48" s="11"/>
      <c r="B48" s="11"/>
      <c r="C48" s="11"/>
      <c r="D48" s="12"/>
      <c r="E48" s="12"/>
      <c r="F48" s="13"/>
      <c r="G48" s="9"/>
      <c r="H48" s="9"/>
      <c r="I48" s="9"/>
      <c r="J48" s="9"/>
      <c r="K48" s="9"/>
    </row>
    <row r="49" spans="1:11" s="10" customFormat="1" x14ac:dyDescent="0.3">
      <c r="A49" s="11"/>
      <c r="B49" s="11"/>
      <c r="C49" s="11"/>
      <c r="D49" s="12"/>
      <c r="E49" s="12"/>
      <c r="F49" s="13"/>
      <c r="G49" s="9"/>
      <c r="H49" s="9"/>
      <c r="I49" s="9"/>
      <c r="J49" s="9"/>
      <c r="K49" s="9"/>
    </row>
    <row r="50" spans="1:11" s="10" customFormat="1" x14ac:dyDescent="0.3">
      <c r="A50" s="11"/>
      <c r="B50" s="11"/>
      <c r="C50" s="11"/>
      <c r="D50" s="12"/>
      <c r="E50" s="12"/>
      <c r="F50" s="13"/>
      <c r="G50" s="9"/>
      <c r="H50" s="9"/>
      <c r="I50" s="9"/>
      <c r="J50" s="9"/>
      <c r="K50" s="9"/>
    </row>
    <row r="51" spans="1:11" s="10" customFormat="1" x14ac:dyDescent="0.3">
      <c r="A51" s="11"/>
      <c r="B51" s="11"/>
      <c r="C51" s="11"/>
      <c r="D51" s="12"/>
      <c r="E51" s="12"/>
      <c r="F51" s="13"/>
      <c r="G51" s="9"/>
      <c r="H51" s="9"/>
      <c r="I51" s="9"/>
      <c r="J51" s="9"/>
      <c r="K51" s="9"/>
    </row>
    <row r="52" spans="1:11" s="10" customFormat="1" x14ac:dyDescent="0.3">
      <c r="A52" s="11"/>
      <c r="B52" s="11"/>
      <c r="C52" s="11"/>
      <c r="D52" s="12"/>
      <c r="E52" s="12"/>
      <c r="F52" s="13"/>
      <c r="G52" s="9"/>
      <c r="H52" s="9"/>
      <c r="I52" s="9"/>
      <c r="J52" s="9"/>
      <c r="K52" s="9"/>
    </row>
    <row r="53" spans="1:11" s="10" customFormat="1" x14ac:dyDescent="0.3">
      <c r="A53" s="11"/>
      <c r="B53" s="11"/>
      <c r="C53" s="11"/>
      <c r="D53" s="12"/>
      <c r="E53" s="12"/>
      <c r="F53" s="13"/>
      <c r="G53" s="9"/>
      <c r="H53" s="9"/>
      <c r="I53" s="9"/>
      <c r="J53" s="9"/>
      <c r="K53" s="9"/>
    </row>
    <row r="54" spans="1:11" s="10" customFormat="1" x14ac:dyDescent="0.3">
      <c r="A54" s="11"/>
      <c r="B54" s="11"/>
      <c r="C54" s="11"/>
      <c r="D54" s="12"/>
      <c r="E54" s="12"/>
      <c r="F54" s="13"/>
      <c r="G54" s="9"/>
      <c r="H54" s="9"/>
      <c r="I54" s="9"/>
      <c r="J54" s="9"/>
      <c r="K54" s="9"/>
    </row>
    <row r="55" spans="1:11" s="10" customFormat="1" x14ac:dyDescent="0.3">
      <c r="A55" s="11"/>
      <c r="B55" s="11"/>
      <c r="C55" s="11"/>
      <c r="D55" s="12"/>
      <c r="E55" s="12"/>
      <c r="F55" s="13"/>
      <c r="G55" s="9"/>
      <c r="H55" s="9"/>
      <c r="I55" s="9"/>
      <c r="J55" s="9"/>
      <c r="K55" s="9"/>
    </row>
    <row r="56" spans="1:11" s="10" customFormat="1" x14ac:dyDescent="0.3">
      <c r="A56" s="11"/>
      <c r="B56" s="11"/>
      <c r="C56" s="11"/>
      <c r="D56" s="12"/>
      <c r="E56" s="12"/>
      <c r="F56" s="13"/>
      <c r="G56" s="9"/>
      <c r="H56" s="9"/>
      <c r="I56" s="9"/>
      <c r="J56" s="9"/>
      <c r="K56" s="9"/>
    </row>
    <row r="57" spans="1:11" s="10" customFormat="1" x14ac:dyDescent="0.3">
      <c r="A57" s="11"/>
      <c r="B57" s="11"/>
      <c r="C57" s="11"/>
      <c r="D57" s="12"/>
      <c r="E57" s="12"/>
      <c r="F57" s="13"/>
      <c r="G57" s="9"/>
      <c r="H57" s="9"/>
      <c r="I57" s="9"/>
      <c r="J57" s="9"/>
      <c r="K57" s="9"/>
    </row>
    <row r="58" spans="1:11" s="10" customFormat="1" x14ac:dyDescent="0.3">
      <c r="A58" s="11"/>
      <c r="B58" s="11"/>
      <c r="C58" s="11"/>
      <c r="D58" s="12"/>
      <c r="E58" s="12"/>
      <c r="F58" s="13"/>
      <c r="G58" s="9"/>
      <c r="H58" s="9"/>
      <c r="I58" s="9"/>
      <c r="J58" s="9"/>
      <c r="K58" s="9"/>
    </row>
    <row r="59" spans="1:11" s="10" customFormat="1" x14ac:dyDescent="0.3">
      <c r="A59" s="11"/>
      <c r="B59" s="11"/>
      <c r="C59" s="11"/>
      <c r="D59" s="12"/>
      <c r="E59" s="12"/>
      <c r="F59" s="13"/>
      <c r="G59" s="9"/>
      <c r="H59" s="9"/>
      <c r="I59" s="9"/>
      <c r="J59" s="9"/>
      <c r="K59" s="9"/>
    </row>
    <row r="60" spans="1:11" s="10" customFormat="1" x14ac:dyDescent="0.3">
      <c r="A60" s="11"/>
      <c r="B60" s="11"/>
      <c r="C60" s="11"/>
      <c r="D60" s="12"/>
      <c r="E60" s="12"/>
      <c r="F60" s="13"/>
      <c r="G60" s="9"/>
      <c r="H60" s="9"/>
      <c r="I60" s="9"/>
      <c r="J60" s="9"/>
      <c r="K60" s="9"/>
    </row>
    <row r="61" spans="1:11" s="10" customFormat="1" x14ac:dyDescent="0.3">
      <c r="A61" s="11"/>
      <c r="B61" s="11"/>
      <c r="C61" s="11"/>
      <c r="D61" s="12"/>
      <c r="E61" s="12"/>
      <c r="F61" s="13"/>
      <c r="G61" s="9"/>
      <c r="H61" s="9"/>
      <c r="I61" s="9"/>
      <c r="J61" s="9"/>
      <c r="K61" s="9"/>
    </row>
    <row r="62" spans="1:11" s="10" customFormat="1" x14ac:dyDescent="0.3">
      <c r="A62" s="11"/>
      <c r="B62" s="11"/>
      <c r="C62" s="11"/>
      <c r="D62" s="12"/>
      <c r="E62" s="12"/>
      <c r="F62" s="13"/>
      <c r="G62" s="9"/>
      <c r="H62" s="9"/>
      <c r="I62" s="9"/>
      <c r="J62" s="9"/>
      <c r="K62" s="9"/>
    </row>
    <row r="63" spans="1:11" s="10" customFormat="1" x14ac:dyDescent="0.3">
      <c r="A63" s="11"/>
      <c r="B63" s="11"/>
      <c r="C63" s="11"/>
      <c r="D63" s="12"/>
      <c r="E63" s="12"/>
      <c r="F63" s="13"/>
      <c r="G63" s="9"/>
      <c r="H63" s="9"/>
      <c r="I63" s="9"/>
      <c r="J63" s="9"/>
      <c r="K63" s="9"/>
    </row>
    <row r="64" spans="1:11" s="10" customFormat="1" x14ac:dyDescent="0.3">
      <c r="A64" s="11"/>
      <c r="B64" s="11"/>
      <c r="C64" s="11"/>
      <c r="D64" s="12"/>
      <c r="E64" s="12"/>
      <c r="F64" s="13"/>
      <c r="G64" s="9"/>
      <c r="H64" s="9"/>
      <c r="I64" s="9"/>
      <c r="J64" s="9"/>
      <c r="K64" s="9"/>
    </row>
    <row r="65" spans="1:11" s="10" customFormat="1" x14ac:dyDescent="0.3">
      <c r="A65" s="11"/>
      <c r="B65" s="11"/>
      <c r="C65" s="11"/>
      <c r="D65" s="12"/>
      <c r="E65" s="12"/>
      <c r="F65" s="13"/>
      <c r="G65" s="9"/>
      <c r="H65" s="9"/>
      <c r="I65" s="9"/>
      <c r="J65" s="9"/>
      <c r="K65" s="9"/>
    </row>
    <row r="66" spans="1:11" s="10" customFormat="1" x14ac:dyDescent="0.3">
      <c r="A66" s="11"/>
      <c r="B66" s="11"/>
      <c r="C66" s="11"/>
      <c r="D66" s="12"/>
      <c r="E66" s="12"/>
      <c r="F66" s="13"/>
      <c r="G66" s="9"/>
      <c r="H66" s="9"/>
      <c r="I66" s="9"/>
      <c r="J66" s="9"/>
      <c r="K66" s="9"/>
    </row>
    <row r="67" spans="1:11" s="10" customFormat="1" x14ac:dyDescent="0.3">
      <c r="A67" s="11"/>
      <c r="B67" s="11"/>
      <c r="C67" s="11"/>
      <c r="D67" s="12"/>
      <c r="E67" s="12"/>
      <c r="F67" s="13"/>
      <c r="G67" s="9"/>
      <c r="H67" s="9"/>
      <c r="I67" s="9"/>
      <c r="J67" s="9"/>
      <c r="K67" s="9"/>
    </row>
    <row r="68" spans="1:11" s="10" customFormat="1" x14ac:dyDescent="0.3">
      <c r="A68" s="11"/>
      <c r="B68" s="11"/>
      <c r="C68" s="11"/>
      <c r="D68" s="12"/>
      <c r="E68" s="12"/>
      <c r="F68" s="13"/>
      <c r="G68" s="9"/>
      <c r="H68" s="9"/>
      <c r="I68" s="9"/>
      <c r="J68" s="9"/>
      <c r="K68" s="9"/>
    </row>
    <row r="69" spans="1:11" s="10" customFormat="1" x14ac:dyDescent="0.3">
      <c r="A69" s="11"/>
      <c r="B69" s="11"/>
      <c r="C69" s="11"/>
      <c r="D69" s="12"/>
      <c r="E69" s="12"/>
      <c r="F69" s="13"/>
      <c r="G69" s="9"/>
      <c r="H69" s="9"/>
      <c r="I69" s="9"/>
      <c r="J69" s="9"/>
      <c r="K69" s="9"/>
    </row>
    <row r="70" spans="1:11" s="10" customFormat="1" x14ac:dyDescent="0.3">
      <c r="A70" s="11"/>
      <c r="B70" s="11"/>
      <c r="C70" s="11"/>
      <c r="D70" s="12"/>
      <c r="E70" s="12"/>
      <c r="F70" s="13"/>
      <c r="G70" s="9"/>
      <c r="H70" s="9"/>
      <c r="I70" s="9"/>
      <c r="J70" s="9"/>
      <c r="K70" s="9"/>
    </row>
    <row r="71" spans="1:11" s="10" customFormat="1" x14ac:dyDescent="0.3">
      <c r="A71" s="11"/>
      <c r="B71" s="11"/>
      <c r="C71" s="11"/>
      <c r="D71" s="12"/>
      <c r="E71" s="12"/>
      <c r="F71" s="13"/>
      <c r="G71" s="9"/>
      <c r="H71" s="9"/>
      <c r="I71" s="9"/>
      <c r="J71" s="9"/>
      <c r="K71" s="9"/>
    </row>
    <row r="72" spans="1:11" s="10" customFormat="1" x14ac:dyDescent="0.3">
      <c r="A72" s="11"/>
      <c r="B72" s="11"/>
      <c r="C72" s="11"/>
      <c r="D72" s="12"/>
      <c r="E72" s="12"/>
      <c r="F72" s="13"/>
      <c r="G72" s="9"/>
      <c r="H72" s="9"/>
      <c r="I72" s="9"/>
      <c r="J72" s="9"/>
      <c r="K72" s="9"/>
    </row>
    <row r="73" spans="1:11" s="10" customFormat="1" x14ac:dyDescent="0.3">
      <c r="A73" s="11"/>
      <c r="B73" s="11"/>
      <c r="C73" s="11"/>
      <c r="D73" s="12"/>
      <c r="E73" s="12"/>
      <c r="F73" s="13"/>
      <c r="G73" s="9"/>
      <c r="H73" s="9"/>
      <c r="I73" s="9"/>
      <c r="J73" s="9"/>
      <c r="K73" s="9"/>
    </row>
    <row r="74" spans="1:11" s="10" customFormat="1" x14ac:dyDescent="0.3">
      <c r="A74" s="11"/>
      <c r="B74" s="11"/>
      <c r="C74" s="11"/>
      <c r="D74" s="12"/>
      <c r="E74" s="12"/>
      <c r="F74" s="13"/>
      <c r="G74" s="9"/>
      <c r="H74" s="9"/>
      <c r="I74" s="9"/>
      <c r="J74" s="9"/>
      <c r="K74" s="9"/>
    </row>
    <row r="75" spans="1:11" s="10" customFormat="1" x14ac:dyDescent="0.3">
      <c r="A75" s="11"/>
      <c r="B75" s="11"/>
      <c r="C75" s="11"/>
      <c r="D75" s="12"/>
      <c r="E75" s="12"/>
      <c r="F75" s="13"/>
      <c r="G75" s="9"/>
      <c r="H75" s="9"/>
      <c r="I75" s="9"/>
      <c r="J75" s="9"/>
      <c r="K75" s="9"/>
    </row>
    <row r="76" spans="1:11" s="10" customFormat="1" x14ac:dyDescent="0.3">
      <c r="A76" s="11"/>
      <c r="B76" s="11"/>
      <c r="C76" s="11"/>
      <c r="D76" s="12"/>
      <c r="E76" s="12"/>
      <c r="F76" s="13"/>
      <c r="G76" s="9"/>
      <c r="H76" s="9"/>
      <c r="I76" s="9"/>
      <c r="J76" s="9"/>
      <c r="K76" s="9"/>
    </row>
    <row r="77" spans="1:11" s="10" customFormat="1" x14ac:dyDescent="0.3">
      <c r="A77" s="11"/>
      <c r="B77" s="11"/>
      <c r="C77" s="11"/>
      <c r="D77" s="12"/>
      <c r="E77" s="12"/>
      <c r="F77" s="13"/>
      <c r="G77" s="9"/>
      <c r="H77" s="9"/>
      <c r="I77" s="9"/>
      <c r="J77" s="9"/>
      <c r="K77" s="9"/>
    </row>
    <row r="78" spans="1:11" s="10" customFormat="1" x14ac:dyDescent="0.3">
      <c r="A78" s="11"/>
      <c r="B78" s="11"/>
      <c r="C78" s="11"/>
      <c r="D78" s="12"/>
      <c r="E78" s="12"/>
      <c r="F78" s="13"/>
      <c r="G78" s="9"/>
      <c r="H78" s="9"/>
      <c r="I78" s="9"/>
      <c r="J78" s="9"/>
      <c r="K78" s="9"/>
    </row>
    <row r="79" spans="1:11" s="10" customFormat="1" x14ac:dyDescent="0.3">
      <c r="A79" s="11"/>
      <c r="B79" s="11"/>
      <c r="C79" s="11"/>
      <c r="D79" s="12"/>
      <c r="E79" s="12"/>
      <c r="F79" s="13"/>
      <c r="G79" s="9"/>
      <c r="H79" s="9"/>
      <c r="I79" s="9"/>
      <c r="J79" s="9"/>
      <c r="K79" s="9"/>
    </row>
    <row r="80" spans="1:11" s="10" customFormat="1" x14ac:dyDescent="0.3">
      <c r="A80" s="11"/>
      <c r="B80" s="11"/>
      <c r="C80" s="11"/>
      <c r="D80" s="12"/>
      <c r="E80" s="12"/>
      <c r="F80" s="13"/>
      <c r="G80" s="9"/>
      <c r="H80" s="9"/>
      <c r="I80" s="9"/>
      <c r="J80" s="9"/>
      <c r="K80" s="9"/>
    </row>
    <row r="81" spans="1:11" s="10" customFormat="1" x14ac:dyDescent="0.3">
      <c r="A81" s="11"/>
      <c r="B81" s="11"/>
      <c r="C81" s="11"/>
      <c r="D81" s="12"/>
      <c r="E81" s="12"/>
      <c r="F81" s="13"/>
      <c r="G81" s="9"/>
      <c r="H81" s="9"/>
      <c r="I81" s="9"/>
      <c r="J81" s="9"/>
      <c r="K81" s="9"/>
    </row>
    <row r="82" spans="1:11" s="10" customFormat="1" x14ac:dyDescent="0.3">
      <c r="A82" s="11"/>
      <c r="B82" s="11"/>
      <c r="C82" s="11"/>
      <c r="D82" s="12"/>
      <c r="E82" s="12"/>
      <c r="F82" s="13"/>
      <c r="G82" s="9"/>
      <c r="H82" s="9"/>
      <c r="I82" s="9"/>
      <c r="J82" s="9"/>
      <c r="K82" s="9"/>
    </row>
    <row r="83" spans="1:11" s="10" customFormat="1" x14ac:dyDescent="0.3">
      <c r="A83" s="11"/>
      <c r="B83" s="11"/>
      <c r="C83" s="11"/>
      <c r="D83" s="12"/>
      <c r="E83" s="12"/>
      <c r="F83" s="13"/>
      <c r="G83" s="9"/>
      <c r="H83" s="9"/>
      <c r="I83" s="9"/>
      <c r="J83" s="9"/>
      <c r="K83" s="9"/>
    </row>
    <row r="84" spans="1:11" s="10" customFormat="1" x14ac:dyDescent="0.3">
      <c r="A84" s="11"/>
      <c r="B84" s="11"/>
      <c r="C84" s="11"/>
      <c r="D84" s="12"/>
      <c r="E84" s="12"/>
      <c r="F84" s="13"/>
      <c r="G84" s="9"/>
      <c r="H84" s="9"/>
      <c r="I84" s="9"/>
      <c r="J84" s="9"/>
      <c r="K84" s="9"/>
    </row>
    <row r="85" spans="1:11" s="10" customFormat="1" x14ac:dyDescent="0.3">
      <c r="A85" s="11"/>
      <c r="B85" s="11"/>
      <c r="C85" s="11"/>
      <c r="D85" s="12"/>
      <c r="E85" s="12"/>
      <c r="F85" s="13"/>
      <c r="G85" s="9"/>
      <c r="H85" s="9"/>
      <c r="I85" s="9"/>
      <c r="J85" s="9"/>
      <c r="K85" s="9"/>
    </row>
    <row r="86" spans="1:11" s="10" customFormat="1" x14ac:dyDescent="0.3">
      <c r="A86" s="11"/>
      <c r="B86" s="11"/>
      <c r="C86" s="11"/>
      <c r="D86" s="12"/>
      <c r="E86" s="12"/>
      <c r="F86" s="13"/>
      <c r="G86" s="9"/>
      <c r="H86" s="9"/>
      <c r="I86" s="9"/>
      <c r="J86" s="9"/>
      <c r="K86" s="9"/>
    </row>
    <row r="87" spans="1:11" s="10" customFormat="1" x14ac:dyDescent="0.3">
      <c r="A87" s="11"/>
      <c r="B87" s="11"/>
      <c r="C87" s="11"/>
      <c r="D87" s="12"/>
      <c r="E87" s="12"/>
      <c r="F87" s="13"/>
      <c r="G87" s="9"/>
      <c r="H87" s="9"/>
      <c r="I87" s="9"/>
      <c r="J87" s="9"/>
      <c r="K87" s="9"/>
    </row>
    <row r="88" spans="1:11" s="10" customFormat="1" x14ac:dyDescent="0.3">
      <c r="A88" s="11"/>
      <c r="B88" s="11"/>
      <c r="C88" s="11"/>
      <c r="D88" s="12"/>
      <c r="E88" s="12"/>
      <c r="F88" s="13"/>
      <c r="G88" s="9"/>
      <c r="H88" s="9"/>
      <c r="I88" s="9"/>
      <c r="J88" s="9"/>
      <c r="K88" s="9"/>
    </row>
    <row r="89" spans="1:11" s="10" customFormat="1" x14ac:dyDescent="0.3">
      <c r="A89" s="11"/>
      <c r="B89" s="11"/>
      <c r="C89" s="11"/>
      <c r="D89" s="12"/>
      <c r="E89" s="12"/>
      <c r="F89" s="13"/>
      <c r="G89" s="9"/>
      <c r="H89" s="9"/>
      <c r="I89" s="9"/>
      <c r="J89" s="9"/>
      <c r="K89" s="9"/>
    </row>
    <row r="90" spans="1:11" s="10" customFormat="1" x14ac:dyDescent="0.3">
      <c r="A90" s="11"/>
      <c r="B90" s="11"/>
      <c r="C90" s="11"/>
      <c r="D90" s="12"/>
      <c r="E90" s="12"/>
      <c r="F90" s="13"/>
      <c r="G90" s="9"/>
      <c r="H90" s="9"/>
      <c r="I90" s="9"/>
      <c r="J90" s="9"/>
      <c r="K90" s="9"/>
    </row>
    <row r="91" spans="1:11" s="10" customFormat="1" x14ac:dyDescent="0.3">
      <c r="A91" s="11"/>
      <c r="B91" s="11"/>
      <c r="C91" s="11"/>
      <c r="D91" s="12"/>
      <c r="E91" s="12"/>
      <c r="F91" s="13"/>
      <c r="G91" s="9"/>
      <c r="H91" s="9"/>
      <c r="I91" s="9"/>
      <c r="J91" s="9"/>
      <c r="K91" s="9"/>
    </row>
    <row r="92" spans="1:11" s="10" customFormat="1" x14ac:dyDescent="0.3">
      <c r="A92" s="11"/>
      <c r="B92" s="11"/>
      <c r="C92" s="11"/>
      <c r="D92" s="12"/>
      <c r="E92" s="12"/>
      <c r="F92" s="13"/>
      <c r="G92" s="9"/>
      <c r="H92" s="9"/>
      <c r="I92" s="9"/>
      <c r="J92" s="9"/>
      <c r="K92" s="9"/>
    </row>
    <row r="93" spans="1:11" s="10" customFormat="1" x14ac:dyDescent="0.3">
      <c r="A93" s="11"/>
      <c r="B93" s="11"/>
      <c r="C93" s="11"/>
      <c r="D93" s="12"/>
      <c r="E93" s="12"/>
      <c r="F93" s="13"/>
      <c r="G93" s="9"/>
      <c r="H93" s="9"/>
      <c r="I93" s="9"/>
      <c r="J93" s="9"/>
      <c r="K93" s="9"/>
    </row>
    <row r="94" spans="1:11" s="10" customFormat="1" x14ac:dyDescent="0.3">
      <c r="A94" s="11"/>
      <c r="B94" s="11"/>
      <c r="C94" s="11"/>
      <c r="D94" s="12"/>
      <c r="E94" s="12"/>
      <c r="F94" s="13"/>
      <c r="G94" s="9"/>
      <c r="H94" s="9"/>
      <c r="I94" s="9"/>
      <c r="J94" s="9"/>
      <c r="K94" s="9"/>
    </row>
    <row r="95" spans="1:11" s="10" customFormat="1" x14ac:dyDescent="0.3">
      <c r="A95" s="11"/>
      <c r="B95" s="11"/>
      <c r="C95" s="11"/>
      <c r="D95" s="12"/>
      <c r="E95" s="12"/>
      <c r="F95" s="13"/>
      <c r="G95" s="9"/>
      <c r="H95" s="9"/>
      <c r="I95" s="9"/>
      <c r="J95" s="9"/>
      <c r="K95" s="9"/>
    </row>
    <row r="96" spans="1:11" s="10" customFormat="1" x14ac:dyDescent="0.3">
      <c r="A96" s="11"/>
      <c r="B96" s="11"/>
      <c r="C96" s="11"/>
      <c r="D96" s="12"/>
      <c r="E96" s="12"/>
      <c r="F96" s="13"/>
      <c r="G96" s="9"/>
      <c r="H96" s="9"/>
      <c r="I96" s="9"/>
      <c r="J96" s="9"/>
      <c r="K96" s="9"/>
    </row>
    <row r="97" spans="1:11" s="10" customFormat="1" x14ac:dyDescent="0.3">
      <c r="A97" s="11"/>
      <c r="B97" s="11"/>
      <c r="C97" s="11"/>
      <c r="D97" s="12"/>
      <c r="E97" s="12"/>
      <c r="F97" s="13"/>
      <c r="G97" s="9"/>
      <c r="H97" s="9"/>
      <c r="I97" s="9"/>
      <c r="J97" s="9"/>
      <c r="K97" s="9"/>
    </row>
    <row r="98" spans="1:11" s="10" customFormat="1" x14ac:dyDescent="0.3">
      <c r="A98" s="11"/>
      <c r="B98" s="11"/>
      <c r="C98" s="11"/>
      <c r="D98" s="12"/>
      <c r="E98" s="12"/>
      <c r="F98" s="13"/>
      <c r="G98" s="9"/>
      <c r="H98" s="9"/>
      <c r="I98" s="9"/>
      <c r="J98" s="9"/>
      <c r="K98" s="9"/>
    </row>
    <row r="99" spans="1:11" s="10" customFormat="1" x14ac:dyDescent="0.3">
      <c r="A99" s="11"/>
      <c r="B99" s="11"/>
      <c r="C99" s="11"/>
      <c r="D99" s="12"/>
      <c r="E99" s="12"/>
      <c r="F99" s="13"/>
      <c r="G99" s="9"/>
      <c r="H99" s="9"/>
      <c r="I99" s="9"/>
      <c r="J99" s="9"/>
      <c r="K99" s="9"/>
    </row>
    <row r="100" spans="1:11" s="10" customFormat="1" x14ac:dyDescent="0.3">
      <c r="A100" s="11"/>
      <c r="B100" s="11"/>
      <c r="C100" s="11"/>
      <c r="D100" s="12"/>
      <c r="E100" s="12"/>
      <c r="F100" s="13"/>
      <c r="G100" s="9"/>
      <c r="H100" s="9"/>
      <c r="I100" s="9"/>
      <c r="J100" s="9"/>
      <c r="K100" s="9"/>
    </row>
    <row r="101" spans="1:11" s="10" customFormat="1" x14ac:dyDescent="0.3">
      <c r="A101" s="11"/>
      <c r="B101" s="11"/>
      <c r="C101" s="11"/>
      <c r="D101" s="12"/>
      <c r="E101" s="12"/>
      <c r="F101" s="13"/>
      <c r="G101" s="9"/>
      <c r="H101" s="9"/>
      <c r="I101" s="9"/>
      <c r="J101" s="9"/>
      <c r="K101" s="9"/>
    </row>
    <row r="102" spans="1:11" s="10" customFormat="1" x14ac:dyDescent="0.3">
      <c r="A102" s="11"/>
      <c r="B102" s="11"/>
      <c r="C102" s="11"/>
      <c r="D102" s="12"/>
      <c r="E102" s="12"/>
      <c r="F102" s="13"/>
      <c r="G102" s="9"/>
      <c r="H102" s="9"/>
      <c r="I102" s="9"/>
      <c r="J102" s="9"/>
      <c r="K102" s="9"/>
    </row>
    <row r="103" spans="1:11" s="10" customFormat="1" x14ac:dyDescent="0.3">
      <c r="A103" s="11"/>
      <c r="B103" s="11"/>
      <c r="C103" s="11"/>
      <c r="D103" s="12"/>
      <c r="E103" s="12"/>
      <c r="F103" s="13"/>
      <c r="G103" s="9"/>
      <c r="H103" s="9"/>
      <c r="I103" s="9"/>
      <c r="J103" s="9"/>
      <c r="K103" s="9"/>
    </row>
    <row r="104" spans="1:11" s="10" customFormat="1" x14ac:dyDescent="0.3">
      <c r="A104" s="11"/>
      <c r="B104" s="11"/>
      <c r="C104" s="11"/>
      <c r="D104" s="12"/>
      <c r="E104" s="12"/>
      <c r="F104" s="13"/>
      <c r="G104" s="9"/>
      <c r="H104" s="9"/>
      <c r="I104" s="9"/>
      <c r="J104" s="9"/>
      <c r="K104" s="9"/>
    </row>
    <row r="105" spans="1:11" s="10" customFormat="1" x14ac:dyDescent="0.3">
      <c r="A105" s="11"/>
      <c r="B105" s="11"/>
      <c r="C105" s="11"/>
      <c r="D105" s="12"/>
      <c r="E105" s="12"/>
      <c r="F105" s="13"/>
      <c r="G105" s="9"/>
      <c r="H105" s="9"/>
      <c r="I105" s="9"/>
      <c r="J105" s="9"/>
      <c r="K105" s="9"/>
    </row>
    <row r="106" spans="1:11" s="10" customFormat="1" x14ac:dyDescent="0.3">
      <c r="A106" s="11"/>
      <c r="B106" s="11"/>
      <c r="C106" s="11"/>
      <c r="D106" s="12"/>
      <c r="E106" s="12"/>
      <c r="F106" s="13"/>
      <c r="G106" s="9"/>
      <c r="H106" s="9"/>
      <c r="I106" s="9"/>
      <c r="J106" s="9"/>
      <c r="K106" s="9"/>
    </row>
    <row r="107" spans="1:11" s="10" customFormat="1" x14ac:dyDescent="0.3">
      <c r="A107" s="11"/>
      <c r="B107" s="11"/>
      <c r="C107" s="11"/>
      <c r="D107" s="12"/>
      <c r="E107" s="12"/>
      <c r="F107" s="13"/>
      <c r="G107" s="9"/>
      <c r="H107" s="9"/>
      <c r="I107" s="9"/>
      <c r="J107" s="9"/>
      <c r="K107" s="9"/>
    </row>
    <row r="108" spans="1:11" s="10" customFormat="1" x14ac:dyDescent="0.3">
      <c r="A108" s="11"/>
      <c r="B108" s="11"/>
      <c r="C108" s="11"/>
      <c r="D108" s="12"/>
      <c r="E108" s="12"/>
      <c r="F108" s="13"/>
      <c r="G108" s="9"/>
      <c r="H108" s="9"/>
      <c r="I108" s="9"/>
      <c r="J108" s="9"/>
      <c r="K108" s="9"/>
    </row>
    <row r="109" spans="1:11" s="10" customFormat="1" x14ac:dyDescent="0.3">
      <c r="A109" s="11"/>
      <c r="B109" s="11"/>
      <c r="C109" s="11"/>
      <c r="D109" s="12"/>
      <c r="E109" s="12"/>
      <c r="F109" s="13"/>
      <c r="G109" s="9"/>
      <c r="H109" s="9"/>
      <c r="I109" s="9"/>
      <c r="J109" s="9"/>
      <c r="K109" s="9"/>
    </row>
    <row r="110" spans="1:11" s="10" customFormat="1" x14ac:dyDescent="0.3">
      <c r="A110" s="11"/>
      <c r="B110" s="11"/>
      <c r="C110" s="11"/>
      <c r="D110" s="12"/>
      <c r="E110" s="12"/>
      <c r="F110" s="13"/>
      <c r="G110" s="9"/>
      <c r="H110" s="9"/>
      <c r="I110" s="9"/>
      <c r="J110" s="9"/>
      <c r="K110" s="9"/>
    </row>
    <row r="111" spans="1:11" s="10" customFormat="1" x14ac:dyDescent="0.3">
      <c r="A111" s="11"/>
      <c r="B111" s="11"/>
      <c r="C111" s="11"/>
      <c r="D111" s="12"/>
      <c r="E111" s="12"/>
      <c r="F111" s="13"/>
      <c r="G111" s="9"/>
      <c r="H111" s="9"/>
      <c r="I111" s="9"/>
      <c r="J111" s="9"/>
      <c r="K111" s="9"/>
    </row>
    <row r="112" spans="1:11" s="10" customFormat="1" x14ac:dyDescent="0.3">
      <c r="A112" s="11"/>
      <c r="B112" s="11"/>
      <c r="C112" s="11"/>
      <c r="D112" s="12"/>
      <c r="E112" s="12"/>
      <c r="F112" s="13"/>
      <c r="G112" s="9"/>
      <c r="H112" s="9"/>
      <c r="I112" s="9"/>
      <c r="J112" s="9"/>
      <c r="K112" s="9"/>
    </row>
    <row r="113" spans="1:11" s="10" customFormat="1" x14ac:dyDescent="0.3">
      <c r="A113" s="11"/>
      <c r="B113" s="11"/>
      <c r="C113" s="11"/>
      <c r="D113" s="12"/>
      <c r="E113" s="12"/>
      <c r="F113" s="13"/>
      <c r="G113" s="9"/>
      <c r="H113" s="9"/>
      <c r="I113" s="9"/>
      <c r="J113" s="9"/>
      <c r="K113" s="9"/>
    </row>
    <row r="114" spans="1:11" s="10" customFormat="1" x14ac:dyDescent="0.3">
      <c r="A114" s="11"/>
      <c r="B114" s="11"/>
      <c r="C114" s="11"/>
      <c r="D114" s="12"/>
      <c r="E114" s="12"/>
      <c r="F114" s="13"/>
      <c r="G114" s="9"/>
      <c r="H114" s="9"/>
      <c r="I114" s="9"/>
      <c r="J114" s="9"/>
      <c r="K114" s="9"/>
    </row>
    <row r="115" spans="1:11" s="10" customFormat="1" x14ac:dyDescent="0.3">
      <c r="A115" s="11"/>
      <c r="B115" s="11"/>
      <c r="C115" s="11"/>
      <c r="D115" s="12"/>
      <c r="E115" s="12"/>
      <c r="F115" s="13"/>
      <c r="G115" s="9"/>
      <c r="H115" s="9"/>
      <c r="I115" s="9"/>
      <c r="J115" s="9"/>
      <c r="K115" s="9"/>
    </row>
    <row r="116" spans="1:11" s="10" customFormat="1" x14ac:dyDescent="0.3">
      <c r="A116" s="11"/>
      <c r="B116" s="11"/>
      <c r="C116" s="11"/>
      <c r="D116" s="12"/>
      <c r="E116" s="12"/>
      <c r="F116" s="13"/>
      <c r="G116" s="9"/>
      <c r="H116" s="9"/>
      <c r="I116" s="9"/>
      <c r="J116" s="9"/>
      <c r="K116" s="9"/>
    </row>
    <row r="117" spans="1:11" s="10" customFormat="1" x14ac:dyDescent="0.3">
      <c r="A117" s="11"/>
      <c r="B117" s="11"/>
      <c r="C117" s="11"/>
      <c r="D117" s="12"/>
      <c r="E117" s="12"/>
      <c r="F117" s="13"/>
      <c r="G117" s="9"/>
      <c r="H117" s="9"/>
      <c r="I117" s="9"/>
      <c r="J117" s="9"/>
      <c r="K117" s="9"/>
    </row>
    <row r="118" spans="1:11" s="10" customFormat="1" x14ac:dyDescent="0.3">
      <c r="A118" s="11"/>
      <c r="B118" s="11"/>
      <c r="C118" s="11"/>
      <c r="D118" s="12"/>
      <c r="E118" s="12"/>
      <c r="F118" s="13"/>
      <c r="G118" s="9"/>
      <c r="H118" s="9"/>
      <c r="I118" s="9"/>
      <c r="J118" s="9"/>
      <c r="K118" s="9"/>
    </row>
    <row r="119" spans="1:11" s="10" customFormat="1" x14ac:dyDescent="0.3">
      <c r="A119" s="11"/>
      <c r="B119" s="11"/>
      <c r="C119" s="11"/>
      <c r="D119" s="12"/>
      <c r="E119" s="12"/>
      <c r="F119" s="13"/>
      <c r="G119" s="9"/>
      <c r="H119" s="9"/>
      <c r="I119" s="9"/>
      <c r="J119" s="9"/>
      <c r="K119" s="9"/>
    </row>
    <row r="120" spans="1:11" s="10" customFormat="1" x14ac:dyDescent="0.3">
      <c r="A120" s="11"/>
      <c r="B120" s="11"/>
      <c r="C120" s="11"/>
      <c r="D120" s="12"/>
      <c r="E120" s="12"/>
      <c r="F120" s="13"/>
      <c r="G120" s="9"/>
      <c r="H120" s="9"/>
      <c r="I120" s="9"/>
      <c r="J120" s="9"/>
      <c r="K120" s="9"/>
    </row>
    <row r="121" spans="1:11" s="10" customFormat="1" x14ac:dyDescent="0.3">
      <c r="A121" s="11"/>
      <c r="B121" s="11"/>
      <c r="C121" s="11"/>
      <c r="D121" s="12"/>
      <c r="E121" s="12"/>
      <c r="F121" s="13"/>
      <c r="G121" s="9"/>
      <c r="H121" s="9"/>
      <c r="I121" s="9"/>
      <c r="J121" s="9"/>
      <c r="K121" s="9"/>
    </row>
    <row r="122" spans="1:11" s="10" customFormat="1" x14ac:dyDescent="0.3">
      <c r="A122" s="11"/>
      <c r="B122" s="11"/>
      <c r="C122" s="11"/>
      <c r="D122" s="12"/>
      <c r="E122" s="12"/>
      <c r="F122" s="13"/>
      <c r="G122" s="9"/>
      <c r="H122" s="9"/>
      <c r="I122" s="9"/>
      <c r="J122" s="9"/>
      <c r="K122" s="9"/>
    </row>
    <row r="123" spans="1:11" s="10" customFormat="1" x14ac:dyDescent="0.3">
      <c r="A123" s="11"/>
      <c r="B123" s="11"/>
      <c r="C123" s="11"/>
      <c r="D123" s="12"/>
      <c r="E123" s="12"/>
      <c r="F123" s="13"/>
      <c r="G123" s="9"/>
      <c r="H123" s="9"/>
      <c r="I123" s="9"/>
      <c r="J123" s="9"/>
      <c r="K123" s="9"/>
    </row>
    <row r="124" spans="1:11" s="10" customFormat="1" x14ac:dyDescent="0.3">
      <c r="A124" s="11"/>
      <c r="B124" s="11"/>
      <c r="C124" s="11"/>
      <c r="D124" s="12"/>
      <c r="E124" s="12"/>
      <c r="F124" s="13"/>
      <c r="G124" s="9"/>
      <c r="H124" s="9"/>
      <c r="I124" s="9"/>
      <c r="J124" s="9"/>
      <c r="K124" s="9"/>
    </row>
    <row r="125" spans="1:11" s="10" customFormat="1" x14ac:dyDescent="0.3">
      <c r="A125" s="11"/>
      <c r="B125" s="11"/>
      <c r="C125" s="11"/>
      <c r="D125" s="12"/>
      <c r="E125" s="12"/>
      <c r="F125" s="13"/>
      <c r="G125" s="9"/>
      <c r="H125" s="9"/>
      <c r="I125" s="9"/>
      <c r="J125" s="9"/>
      <c r="K125" s="9"/>
    </row>
    <row r="126" spans="1:11" s="10" customFormat="1" x14ac:dyDescent="0.3">
      <c r="A126" s="11"/>
      <c r="B126" s="11"/>
      <c r="C126" s="11"/>
      <c r="D126" s="12"/>
      <c r="E126" s="12"/>
      <c r="F126" s="13"/>
      <c r="G126" s="9"/>
      <c r="H126" s="9"/>
      <c r="I126" s="9"/>
      <c r="J126" s="9"/>
      <c r="K126" s="9"/>
    </row>
    <row r="127" spans="1:11" s="10" customFormat="1" x14ac:dyDescent="0.3">
      <c r="A127" s="11"/>
      <c r="B127" s="11"/>
      <c r="C127" s="11"/>
      <c r="D127" s="12"/>
      <c r="E127" s="12"/>
      <c r="F127" s="13"/>
      <c r="G127" s="9"/>
      <c r="H127" s="9"/>
      <c r="I127" s="9"/>
      <c r="J127" s="9"/>
      <c r="K127" s="9"/>
    </row>
    <row r="128" spans="1:11" s="10" customFormat="1" x14ac:dyDescent="0.3">
      <c r="A128" s="11"/>
      <c r="B128" s="11"/>
      <c r="C128" s="11"/>
      <c r="D128" s="12"/>
      <c r="E128" s="12"/>
      <c r="F128" s="13"/>
      <c r="G128" s="9"/>
      <c r="H128" s="9"/>
      <c r="I128" s="9"/>
      <c r="J128" s="9"/>
      <c r="K128" s="9"/>
    </row>
    <row r="129" spans="1:11" s="10" customFormat="1" x14ac:dyDescent="0.3">
      <c r="A129" s="11"/>
      <c r="B129" s="11"/>
      <c r="C129" s="11"/>
      <c r="D129" s="12"/>
      <c r="E129" s="12"/>
      <c r="F129" s="13"/>
      <c r="G129" s="9"/>
      <c r="H129" s="9"/>
      <c r="I129" s="9"/>
      <c r="J129" s="9"/>
      <c r="K129" s="9"/>
    </row>
    <row r="130" spans="1:11" s="10" customFormat="1" x14ac:dyDescent="0.3">
      <c r="A130" s="11"/>
      <c r="B130" s="11"/>
      <c r="C130" s="11"/>
      <c r="D130" s="12"/>
      <c r="E130" s="12"/>
      <c r="F130" s="13"/>
      <c r="G130" s="9"/>
      <c r="H130" s="9"/>
      <c r="I130" s="9"/>
      <c r="J130" s="9"/>
      <c r="K130" s="9"/>
    </row>
    <row r="131" spans="1:11" s="10" customFormat="1" x14ac:dyDescent="0.3">
      <c r="A131" s="11"/>
      <c r="B131" s="11"/>
      <c r="C131" s="11"/>
      <c r="D131" s="12"/>
      <c r="E131" s="12"/>
      <c r="F131" s="13"/>
      <c r="G131" s="9"/>
      <c r="H131" s="9"/>
      <c r="I131" s="9"/>
      <c r="J131" s="9"/>
      <c r="K131" s="9"/>
    </row>
    <row r="132" spans="1:11" s="10" customFormat="1" x14ac:dyDescent="0.3">
      <c r="A132" s="11"/>
      <c r="B132" s="11"/>
      <c r="C132" s="11"/>
      <c r="D132" s="12"/>
      <c r="E132" s="12"/>
      <c r="F132" s="13"/>
      <c r="G132" s="9"/>
      <c r="H132" s="9"/>
      <c r="I132" s="9"/>
      <c r="J132" s="9"/>
      <c r="K132" s="9"/>
    </row>
    <row r="133" spans="1:11" s="10" customFormat="1" x14ac:dyDescent="0.3">
      <c r="A133" s="11"/>
      <c r="B133" s="11"/>
      <c r="C133" s="11"/>
      <c r="D133" s="12"/>
      <c r="E133" s="12"/>
      <c r="F133" s="13"/>
      <c r="G133" s="9"/>
      <c r="H133" s="9"/>
      <c r="I133" s="9"/>
      <c r="J133" s="9"/>
      <c r="K133" s="9"/>
    </row>
    <row r="134" spans="1:11" s="10" customFormat="1" x14ac:dyDescent="0.3">
      <c r="A134" s="11"/>
      <c r="B134" s="11"/>
      <c r="C134" s="11"/>
      <c r="D134" s="12"/>
      <c r="E134" s="12"/>
      <c r="F134" s="13"/>
      <c r="G134" s="9"/>
      <c r="H134" s="9"/>
      <c r="I134" s="9"/>
      <c r="J134" s="9"/>
      <c r="K134" s="9"/>
    </row>
    <row r="135" spans="1:11" s="10" customFormat="1" x14ac:dyDescent="0.3">
      <c r="A135" s="11"/>
      <c r="B135" s="11"/>
      <c r="C135" s="11"/>
      <c r="D135" s="12"/>
      <c r="E135" s="12"/>
      <c r="F135" s="13"/>
      <c r="G135" s="9"/>
      <c r="H135" s="9"/>
      <c r="I135" s="9"/>
      <c r="J135" s="9"/>
      <c r="K135" s="9"/>
    </row>
    <row r="136" spans="1:11" s="10" customFormat="1" x14ac:dyDescent="0.3">
      <c r="A136" s="11"/>
      <c r="B136" s="11"/>
      <c r="C136" s="11"/>
      <c r="D136" s="12"/>
      <c r="E136" s="12"/>
      <c r="F136" s="13"/>
      <c r="G136" s="9"/>
      <c r="H136" s="9"/>
      <c r="I136" s="9"/>
      <c r="J136" s="9"/>
      <c r="K136" s="9"/>
    </row>
    <row r="137" spans="1:11" s="10" customFormat="1" x14ac:dyDescent="0.3">
      <c r="A137" s="11"/>
      <c r="B137" s="11"/>
      <c r="C137" s="11"/>
      <c r="D137" s="12"/>
      <c r="E137" s="12"/>
      <c r="F137" s="13"/>
      <c r="G137" s="9"/>
      <c r="H137" s="9"/>
      <c r="I137" s="9"/>
      <c r="J137" s="9"/>
      <c r="K137" s="9"/>
    </row>
    <row r="138" spans="1:11" s="10" customFormat="1" x14ac:dyDescent="0.3">
      <c r="A138" s="11"/>
      <c r="B138" s="11"/>
      <c r="C138" s="11"/>
      <c r="D138" s="12"/>
      <c r="E138" s="12"/>
      <c r="F138" s="13"/>
      <c r="G138" s="9"/>
      <c r="H138" s="9"/>
      <c r="I138" s="9"/>
      <c r="J138" s="9"/>
      <c r="K138" s="9"/>
    </row>
    <row r="139" spans="1:11" s="10" customFormat="1" x14ac:dyDescent="0.3">
      <c r="A139" s="11"/>
      <c r="B139" s="11"/>
      <c r="C139" s="11"/>
      <c r="D139" s="12"/>
      <c r="E139" s="12"/>
      <c r="F139" s="13"/>
      <c r="G139" s="9"/>
      <c r="H139" s="9"/>
      <c r="I139" s="9"/>
      <c r="J139" s="9"/>
      <c r="K139" s="9"/>
    </row>
    <row r="140" spans="1:11" s="10" customFormat="1" x14ac:dyDescent="0.3">
      <c r="A140" s="11"/>
      <c r="B140" s="11"/>
      <c r="C140" s="11"/>
      <c r="D140" s="12"/>
      <c r="E140" s="12"/>
      <c r="F140" s="13"/>
      <c r="G140" s="9"/>
      <c r="H140" s="9"/>
      <c r="I140" s="9"/>
      <c r="J140" s="9"/>
      <c r="K140" s="9"/>
    </row>
    <row r="141" spans="1:11" s="10" customFormat="1" x14ac:dyDescent="0.3">
      <c r="A141" s="11"/>
      <c r="B141" s="11"/>
      <c r="C141" s="11"/>
      <c r="D141" s="12"/>
      <c r="E141" s="12"/>
      <c r="F141" s="13"/>
      <c r="G141" s="9"/>
      <c r="H141" s="9"/>
      <c r="I141" s="9"/>
      <c r="J141" s="9"/>
      <c r="K141" s="9"/>
    </row>
    <row r="142" spans="1:11" s="10" customFormat="1" x14ac:dyDescent="0.3">
      <c r="A142" s="11"/>
      <c r="B142" s="11"/>
      <c r="C142" s="11"/>
      <c r="D142" s="12"/>
      <c r="E142" s="12"/>
      <c r="F142" s="13"/>
      <c r="G142" s="9"/>
      <c r="H142" s="9"/>
      <c r="I142" s="9"/>
      <c r="J142" s="9"/>
      <c r="K142" s="9"/>
    </row>
    <row r="143" spans="1:11" s="10" customFormat="1" x14ac:dyDescent="0.3">
      <c r="A143" s="11"/>
      <c r="B143" s="11"/>
      <c r="C143" s="11"/>
      <c r="D143" s="12"/>
      <c r="E143" s="12"/>
      <c r="F143" s="13"/>
      <c r="G143" s="9"/>
      <c r="H143" s="9"/>
      <c r="I143" s="9"/>
      <c r="J143" s="9"/>
      <c r="K143" s="9"/>
    </row>
    <row r="144" spans="1:11" s="10" customFormat="1" x14ac:dyDescent="0.3">
      <c r="A144" s="11"/>
      <c r="B144" s="11"/>
      <c r="C144" s="11"/>
      <c r="D144" s="12"/>
      <c r="E144" s="12"/>
      <c r="F144" s="13"/>
      <c r="G144" s="9"/>
      <c r="H144" s="9"/>
      <c r="I144" s="9"/>
      <c r="J144" s="9"/>
      <c r="K144" s="9"/>
    </row>
    <row r="145" spans="1:11" s="10" customFormat="1" x14ac:dyDescent="0.3">
      <c r="A145" s="11"/>
      <c r="B145" s="11"/>
      <c r="C145" s="11"/>
      <c r="D145" s="12"/>
      <c r="E145" s="12"/>
      <c r="F145" s="13"/>
      <c r="G145" s="9"/>
      <c r="H145" s="9"/>
      <c r="I145" s="9"/>
      <c r="J145" s="9"/>
      <c r="K145" s="9"/>
    </row>
    <row r="146" spans="1:11" s="10" customFormat="1" x14ac:dyDescent="0.3">
      <c r="A146" s="11"/>
      <c r="B146" s="11"/>
      <c r="C146" s="11"/>
      <c r="D146" s="12"/>
      <c r="E146" s="12"/>
      <c r="F146" s="13"/>
      <c r="G146" s="9"/>
      <c r="H146" s="9"/>
      <c r="I146" s="9"/>
      <c r="J146" s="9"/>
      <c r="K146" s="9"/>
    </row>
    <row r="147" spans="1:11" s="10" customFormat="1" x14ac:dyDescent="0.3">
      <c r="A147" s="11"/>
      <c r="B147" s="11"/>
      <c r="C147" s="11"/>
      <c r="D147" s="12"/>
      <c r="E147" s="12"/>
      <c r="F147" s="13"/>
      <c r="G147" s="9"/>
      <c r="H147" s="9"/>
      <c r="I147" s="9"/>
      <c r="J147" s="9"/>
      <c r="K147" s="9"/>
    </row>
  </sheetData>
  <mergeCells count="1">
    <mergeCell ref="A8:D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"/>
  <sheetViews>
    <sheetView zoomScale="115" zoomScaleNormal="115" workbookViewId="0">
      <selection activeCell="J7" sqref="J7"/>
    </sheetView>
  </sheetViews>
  <sheetFormatPr defaultRowHeight="15" x14ac:dyDescent="0.25"/>
  <cols>
    <col min="1" max="1" width="9.140625" style="4"/>
    <col min="2" max="2" width="17.5703125" style="5" customWidth="1"/>
    <col min="3" max="3" width="13.7109375" style="5" customWidth="1"/>
    <col min="4" max="4" width="10.42578125" style="5" customWidth="1"/>
    <col min="5" max="6" width="9.140625" style="5"/>
    <col min="7" max="7" width="19.28515625" style="5" customWidth="1"/>
    <col min="8" max="8" width="21" style="5" customWidth="1"/>
    <col min="10" max="10" width="19.42578125" customWidth="1"/>
  </cols>
  <sheetData>
    <row r="1" spans="1:12" x14ac:dyDescent="0.25">
      <c r="A1" s="6" t="s">
        <v>5</v>
      </c>
      <c r="B1" s="6" t="s">
        <v>11</v>
      </c>
      <c r="C1" s="6"/>
      <c r="D1" s="6" t="s">
        <v>6</v>
      </c>
      <c r="E1" s="6" t="s">
        <v>7</v>
      </c>
      <c r="F1" s="6" t="s">
        <v>8</v>
      </c>
      <c r="G1" s="6" t="s">
        <v>9</v>
      </c>
      <c r="H1" s="6" t="s">
        <v>10</v>
      </c>
      <c r="I1" s="1"/>
      <c r="J1" s="1"/>
      <c r="K1" s="1"/>
      <c r="L1" s="1"/>
    </row>
    <row r="2" spans="1:12" ht="57" customHeight="1" x14ac:dyDescent="0.25">
      <c r="A2" s="118">
        <v>1</v>
      </c>
      <c r="B2" s="118" t="s">
        <v>41</v>
      </c>
      <c r="C2" s="119" t="s">
        <v>58</v>
      </c>
      <c r="D2" s="120">
        <f>12+23+1</f>
        <v>36</v>
      </c>
      <c r="E2" s="127">
        <v>19988</v>
      </c>
      <c r="F2" s="128">
        <v>21987</v>
      </c>
      <c r="G2" s="126">
        <f>'Harbour Breeze'!H72</f>
        <v>494303680</v>
      </c>
      <c r="H2" s="126">
        <f>'Harbour Breeze'!I72</f>
        <v>519018864</v>
      </c>
      <c r="I2" s="1"/>
      <c r="J2" s="1"/>
      <c r="K2" s="1"/>
      <c r="L2" s="1"/>
    </row>
    <row r="3" spans="1:12" ht="60" customHeight="1" x14ac:dyDescent="0.25">
      <c r="A3" s="118">
        <v>2</v>
      </c>
      <c r="B3" s="118" t="s">
        <v>35</v>
      </c>
      <c r="C3" s="119" t="s">
        <v>59</v>
      </c>
      <c r="D3" s="120">
        <v>28</v>
      </c>
      <c r="E3" s="127">
        <v>13632</v>
      </c>
      <c r="F3" s="128">
        <v>14995</v>
      </c>
      <c r="G3" s="120">
        <v>0</v>
      </c>
      <c r="H3" s="120">
        <v>0</v>
      </c>
      <c r="I3" s="1"/>
      <c r="J3" s="1"/>
      <c r="K3" s="1"/>
      <c r="L3" s="1"/>
    </row>
    <row r="4" spans="1:12" ht="58.5" customHeight="1" x14ac:dyDescent="0.25">
      <c r="A4" s="118">
        <v>3</v>
      </c>
      <c r="B4" s="118" t="s">
        <v>37</v>
      </c>
      <c r="C4" s="119" t="s">
        <v>60</v>
      </c>
      <c r="D4" s="120">
        <v>6</v>
      </c>
      <c r="E4" s="127">
        <v>3129</v>
      </c>
      <c r="F4" s="128">
        <v>3442</v>
      </c>
      <c r="G4" s="120">
        <v>0</v>
      </c>
      <c r="H4" s="120">
        <v>0</v>
      </c>
      <c r="I4" s="1"/>
      <c r="J4" s="1"/>
      <c r="K4" s="1"/>
      <c r="L4" s="1"/>
    </row>
    <row r="5" spans="1:12" ht="18" x14ac:dyDescent="0.25">
      <c r="A5" s="122" t="s">
        <v>61</v>
      </c>
      <c r="B5" s="123"/>
      <c r="C5" s="124"/>
      <c r="D5" s="6">
        <f>SUM(D2:D4)</f>
        <v>70</v>
      </c>
      <c r="E5" s="125">
        <f t="shared" ref="E5:F5" si="0">SUM(E2:E4)</f>
        <v>36749</v>
      </c>
      <c r="F5" s="125">
        <f t="shared" si="0"/>
        <v>40424</v>
      </c>
      <c r="G5" s="121">
        <f t="shared" ref="G5:H5" si="1">SUM(G2:G4)</f>
        <v>494303680</v>
      </c>
      <c r="H5" s="121">
        <f t="shared" si="1"/>
        <v>519018864</v>
      </c>
      <c r="I5" s="1"/>
      <c r="J5" s="2"/>
      <c r="K5" s="1"/>
      <c r="L5" s="1"/>
    </row>
    <row r="6" spans="1:12" x14ac:dyDescent="0.25">
      <c r="A6" s="7"/>
      <c r="I6" s="1"/>
      <c r="J6" s="3"/>
      <c r="K6" s="1"/>
      <c r="L6" s="1"/>
    </row>
    <row r="7" spans="1:12" x14ac:dyDescent="0.25">
      <c r="A7" s="7"/>
      <c r="I7" s="1"/>
      <c r="J7" s="129">
        <f>F5*3000</f>
        <v>121272000</v>
      </c>
    </row>
  </sheetData>
  <mergeCells count="1">
    <mergeCell ref="A5:C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2:AG60"/>
  <sheetViews>
    <sheetView topLeftCell="E1" zoomScale="130" zoomScaleNormal="130" workbookViewId="0">
      <selection activeCell="T8" sqref="T8:X8"/>
    </sheetView>
  </sheetViews>
  <sheetFormatPr defaultRowHeight="16.5" x14ac:dyDescent="0.3"/>
  <cols>
    <col min="1" max="3" width="9.140625" style="9"/>
    <col min="4" max="4" width="15.7109375" style="9" customWidth="1"/>
    <col min="5" max="7" width="9.140625" style="9"/>
    <col min="8" max="8" width="5.5703125" style="9" customWidth="1"/>
    <col min="9" max="9" width="13.7109375" style="9" customWidth="1"/>
    <col min="10" max="10" width="9.140625" style="9"/>
    <col min="11" max="11" width="6.42578125" style="9" bestFit="1" customWidth="1"/>
    <col min="12" max="12" width="6.140625" style="9" customWidth="1"/>
    <col min="13" max="18" width="9.140625" style="9"/>
    <col min="19" max="19" width="5.85546875" style="9" customWidth="1"/>
    <col min="20" max="20" width="9.5703125" style="9" customWidth="1"/>
    <col min="21" max="21" width="6.7109375" style="9" customWidth="1"/>
    <col min="22" max="22" width="7" style="9" customWidth="1"/>
    <col min="23" max="23" width="6.140625" style="9" customWidth="1"/>
    <col min="24" max="24" width="10.5703125" style="9" customWidth="1"/>
    <col min="25" max="25" width="7.42578125" style="9" customWidth="1"/>
    <col min="26" max="26" width="10.42578125" style="9" bestFit="1" customWidth="1"/>
    <col min="27" max="27" width="9.42578125" style="9" bestFit="1" customWidth="1"/>
    <col min="28" max="16384" width="9.140625" style="9"/>
  </cols>
  <sheetData>
    <row r="2" spans="4:33" x14ac:dyDescent="0.3">
      <c r="U2" s="74"/>
      <c r="V2" s="74"/>
      <c r="W2" s="74"/>
      <c r="X2" s="74"/>
      <c r="Y2" s="74"/>
    </row>
    <row r="3" spans="4:33" ht="20.25" x14ac:dyDescent="0.3">
      <c r="D3" s="75"/>
      <c r="S3" s="89">
        <v>1</v>
      </c>
      <c r="T3" s="89" t="s">
        <v>28</v>
      </c>
      <c r="U3" s="89">
        <v>113.94</v>
      </c>
      <c r="V3" s="90">
        <f>U3*10.764</f>
        <v>1226.4501599999999</v>
      </c>
      <c r="W3" s="89">
        <v>1</v>
      </c>
      <c r="X3" s="90">
        <f>V3*W3</f>
        <v>1226.4501599999999</v>
      </c>
      <c r="Z3" s="74">
        <f>V3*W3</f>
        <v>1226.4501599999999</v>
      </c>
      <c r="AA3" s="74"/>
      <c r="AB3" s="74"/>
    </row>
    <row r="4" spans="4:33" x14ac:dyDescent="0.3">
      <c r="S4" s="89">
        <v>2</v>
      </c>
      <c r="T4" s="89" t="s">
        <v>30</v>
      </c>
      <c r="U4" s="89">
        <v>38.33</v>
      </c>
      <c r="V4" s="90">
        <f t="shared" ref="V4:V18" si="0">U4*10.764</f>
        <v>412.58411999999998</v>
      </c>
      <c r="W4" s="89">
        <v>12</v>
      </c>
      <c r="X4" s="90">
        <f t="shared" ref="X4:X18" si="1">V4*W4</f>
        <v>4951.0094399999998</v>
      </c>
      <c r="Z4" s="42"/>
      <c r="AB4" s="42"/>
    </row>
    <row r="5" spans="4:33" x14ac:dyDescent="0.3">
      <c r="Q5" s="74"/>
      <c r="R5" s="74"/>
      <c r="S5" s="89">
        <v>3</v>
      </c>
      <c r="T5" s="89" t="s">
        <v>31</v>
      </c>
      <c r="U5" s="89">
        <v>49.65</v>
      </c>
      <c r="V5" s="90">
        <f t="shared" si="0"/>
        <v>534.43259999999998</v>
      </c>
      <c r="W5" s="89">
        <v>1</v>
      </c>
      <c r="X5" s="90">
        <f t="shared" si="1"/>
        <v>534.43259999999998</v>
      </c>
      <c r="Z5" s="42"/>
      <c r="AB5" s="42"/>
    </row>
    <row r="6" spans="4:33" x14ac:dyDescent="0.3">
      <c r="Q6" s="76"/>
      <c r="R6" s="76"/>
      <c r="S6" s="89">
        <v>4</v>
      </c>
      <c r="T6" s="89" t="s">
        <v>31</v>
      </c>
      <c r="U6" s="89">
        <v>54.82</v>
      </c>
      <c r="V6" s="90">
        <f t="shared" si="0"/>
        <v>590.08247999999992</v>
      </c>
      <c r="W6" s="89">
        <v>10</v>
      </c>
      <c r="X6" s="90">
        <f t="shared" si="1"/>
        <v>5900.8247999999994</v>
      </c>
      <c r="Z6" s="42"/>
      <c r="AB6" s="42"/>
    </row>
    <row r="7" spans="4:33" x14ac:dyDescent="0.3">
      <c r="Q7" s="76"/>
      <c r="R7" s="76"/>
      <c r="S7" s="89">
        <v>5</v>
      </c>
      <c r="T7" s="89" t="s">
        <v>31</v>
      </c>
      <c r="U7" s="89">
        <v>55.83</v>
      </c>
      <c r="V7" s="90">
        <f t="shared" si="0"/>
        <v>600.95411999999999</v>
      </c>
      <c r="W7" s="89">
        <v>12</v>
      </c>
      <c r="X7" s="90">
        <f t="shared" si="1"/>
        <v>7211.4494400000003</v>
      </c>
      <c r="Z7" s="42"/>
      <c r="AB7" s="42"/>
    </row>
    <row r="8" spans="4:33" x14ac:dyDescent="0.3">
      <c r="Q8" s="76"/>
      <c r="R8" s="76"/>
      <c r="S8" s="89">
        <v>6</v>
      </c>
      <c r="T8" s="89" t="s">
        <v>29</v>
      </c>
      <c r="U8" s="89">
        <v>86.11</v>
      </c>
      <c r="V8" s="90">
        <f t="shared" si="0"/>
        <v>926.88803999999993</v>
      </c>
      <c r="W8" s="89">
        <v>1</v>
      </c>
      <c r="X8" s="90">
        <f t="shared" si="1"/>
        <v>926.88803999999993</v>
      </c>
      <c r="Z8" s="42"/>
      <c r="AB8" s="42"/>
    </row>
    <row r="9" spans="4:33" x14ac:dyDescent="0.3">
      <c r="Q9" s="76"/>
      <c r="R9" s="76"/>
      <c r="S9" s="89">
        <v>7</v>
      </c>
      <c r="T9" s="89" t="s">
        <v>30</v>
      </c>
      <c r="U9" s="89">
        <v>44.58</v>
      </c>
      <c r="V9" s="90">
        <f t="shared" si="0"/>
        <v>479.85911999999996</v>
      </c>
      <c r="W9" s="89">
        <v>1</v>
      </c>
      <c r="X9" s="90">
        <f t="shared" si="1"/>
        <v>479.85911999999996</v>
      </c>
      <c r="Z9" s="42"/>
      <c r="AA9" s="43"/>
      <c r="AB9" s="42"/>
      <c r="AC9" s="77"/>
      <c r="AD9" s="77"/>
      <c r="AE9" s="78"/>
      <c r="AF9" s="77"/>
      <c r="AG9" s="77"/>
    </row>
    <row r="10" spans="4:33" x14ac:dyDescent="0.3">
      <c r="Q10" s="79"/>
      <c r="R10" s="79"/>
      <c r="S10" s="89">
        <v>8</v>
      </c>
      <c r="T10" s="89" t="s">
        <v>30</v>
      </c>
      <c r="U10" s="89">
        <v>40.659999999999997</v>
      </c>
      <c r="V10" s="90">
        <f t="shared" si="0"/>
        <v>437.66423999999995</v>
      </c>
      <c r="W10" s="89">
        <v>1</v>
      </c>
      <c r="X10" s="90">
        <f t="shared" si="1"/>
        <v>437.66423999999995</v>
      </c>
      <c r="Z10" s="42"/>
      <c r="AA10" s="43"/>
      <c r="AB10" s="42"/>
      <c r="AC10" s="77"/>
      <c r="AD10" s="77"/>
      <c r="AE10" s="78"/>
      <c r="AF10" s="77"/>
      <c r="AG10" s="77"/>
    </row>
    <row r="11" spans="4:33" x14ac:dyDescent="0.3">
      <c r="S11" s="89">
        <v>9</v>
      </c>
      <c r="T11" s="89" t="s">
        <v>30</v>
      </c>
      <c r="U11" s="89">
        <v>38.33</v>
      </c>
      <c r="V11" s="90">
        <f t="shared" si="0"/>
        <v>412.58411999999998</v>
      </c>
      <c r="W11" s="89">
        <v>1</v>
      </c>
      <c r="X11" s="90">
        <f t="shared" si="1"/>
        <v>412.58411999999998</v>
      </c>
      <c r="Z11" s="42"/>
      <c r="AA11" s="43"/>
      <c r="AB11" s="42"/>
      <c r="AC11" s="77"/>
      <c r="AD11" s="77"/>
      <c r="AE11" s="78"/>
      <c r="AF11" s="77"/>
      <c r="AG11" s="77"/>
    </row>
    <row r="12" spans="4:33" x14ac:dyDescent="0.3">
      <c r="S12" s="89">
        <v>10</v>
      </c>
      <c r="T12" s="89" t="s">
        <v>31</v>
      </c>
      <c r="U12" s="89">
        <v>58.2</v>
      </c>
      <c r="V12" s="90">
        <f t="shared" si="0"/>
        <v>626.46479999999997</v>
      </c>
      <c r="W12" s="89">
        <v>1</v>
      </c>
      <c r="X12" s="90">
        <f t="shared" si="1"/>
        <v>626.46479999999997</v>
      </c>
      <c r="Z12" s="42"/>
      <c r="AA12" s="43"/>
      <c r="AB12" s="42"/>
      <c r="AC12" s="77"/>
      <c r="AD12" s="77"/>
      <c r="AE12" s="78"/>
      <c r="AF12" s="77"/>
      <c r="AG12" s="77"/>
    </row>
    <row r="13" spans="4:33" x14ac:dyDescent="0.3">
      <c r="S13" s="89">
        <v>11</v>
      </c>
      <c r="T13" s="89" t="s">
        <v>31</v>
      </c>
      <c r="U13" s="89">
        <v>56.1</v>
      </c>
      <c r="V13" s="90">
        <f t="shared" si="0"/>
        <v>603.86040000000003</v>
      </c>
      <c r="W13" s="89">
        <v>1</v>
      </c>
      <c r="X13" s="90">
        <f t="shared" si="1"/>
        <v>603.86040000000003</v>
      </c>
      <c r="Z13" s="42"/>
      <c r="AA13" s="43"/>
      <c r="AB13" s="42"/>
      <c r="AC13" s="77"/>
      <c r="AD13" s="77"/>
      <c r="AE13" s="78"/>
      <c r="AF13" s="77"/>
      <c r="AG13" s="77"/>
    </row>
    <row r="14" spans="4:33" x14ac:dyDescent="0.3">
      <c r="S14" s="89">
        <v>12</v>
      </c>
      <c r="T14" s="89" t="s">
        <v>31</v>
      </c>
      <c r="U14" s="89">
        <v>54.82</v>
      </c>
      <c r="V14" s="90">
        <f t="shared" si="0"/>
        <v>590.08247999999992</v>
      </c>
      <c r="W14" s="89">
        <v>1</v>
      </c>
      <c r="X14" s="90">
        <f t="shared" si="1"/>
        <v>590.08247999999992</v>
      </c>
      <c r="Z14" s="42"/>
      <c r="AA14" s="43"/>
      <c r="AB14" s="42"/>
      <c r="AC14" s="77"/>
      <c r="AD14" s="77"/>
      <c r="AE14" s="78"/>
      <c r="AF14" s="77"/>
      <c r="AG14" s="77"/>
    </row>
    <row r="15" spans="4:33" x14ac:dyDescent="0.3">
      <c r="S15" s="89">
        <v>13</v>
      </c>
      <c r="T15" s="89" t="s">
        <v>30</v>
      </c>
      <c r="U15" s="89">
        <v>41.13</v>
      </c>
      <c r="V15" s="90">
        <f t="shared" si="0"/>
        <v>442.72332</v>
      </c>
      <c r="W15" s="89">
        <v>13</v>
      </c>
      <c r="X15" s="90">
        <f t="shared" si="1"/>
        <v>5755.4031599999998</v>
      </c>
      <c r="Z15" s="42"/>
      <c r="AA15" s="43"/>
      <c r="AB15" s="42"/>
      <c r="AC15" s="77"/>
      <c r="AD15" s="77"/>
      <c r="AE15" s="78"/>
      <c r="AF15" s="77"/>
      <c r="AG15" s="77"/>
    </row>
    <row r="16" spans="4:33" x14ac:dyDescent="0.3">
      <c r="S16" s="89">
        <v>14</v>
      </c>
      <c r="T16" s="89" t="s">
        <v>30</v>
      </c>
      <c r="U16" s="89">
        <v>41.43</v>
      </c>
      <c r="V16" s="90">
        <f t="shared" si="0"/>
        <v>445.95251999999999</v>
      </c>
      <c r="W16" s="89">
        <v>12</v>
      </c>
      <c r="X16" s="90">
        <f t="shared" si="1"/>
        <v>5351.4302399999997</v>
      </c>
      <c r="Z16" s="42"/>
      <c r="AA16" s="43"/>
      <c r="AB16" s="42"/>
      <c r="AC16" s="77"/>
      <c r="AD16" s="77"/>
      <c r="AE16" s="78"/>
      <c r="AF16" s="77"/>
      <c r="AG16" s="77"/>
    </row>
    <row r="17" spans="8:33" x14ac:dyDescent="0.3">
      <c r="S17" s="89">
        <v>15</v>
      </c>
      <c r="T17" s="89" t="s">
        <v>31</v>
      </c>
      <c r="U17" s="89">
        <v>54.16</v>
      </c>
      <c r="V17" s="90">
        <f t="shared" si="0"/>
        <v>582.97823999999991</v>
      </c>
      <c r="W17" s="89">
        <v>1</v>
      </c>
      <c r="X17" s="90">
        <f t="shared" si="1"/>
        <v>582.97823999999991</v>
      </c>
      <c r="Z17" s="42"/>
      <c r="AA17" s="43"/>
      <c r="AB17" s="42"/>
      <c r="AC17" s="77"/>
      <c r="AD17" s="77"/>
      <c r="AE17" s="78"/>
      <c r="AF17" s="77"/>
      <c r="AG17" s="77"/>
    </row>
    <row r="18" spans="8:33" x14ac:dyDescent="0.3">
      <c r="S18" s="89">
        <v>16</v>
      </c>
      <c r="T18" s="89" t="s">
        <v>31</v>
      </c>
      <c r="U18" s="89">
        <v>66.14</v>
      </c>
      <c r="V18" s="90">
        <f t="shared" si="0"/>
        <v>711.93095999999991</v>
      </c>
      <c r="W18" s="89">
        <v>1</v>
      </c>
      <c r="X18" s="90">
        <f t="shared" si="1"/>
        <v>711.93095999999991</v>
      </c>
      <c r="Z18" s="42"/>
      <c r="AA18" s="43"/>
      <c r="AB18" s="42"/>
      <c r="AC18" s="77"/>
      <c r="AD18" s="77"/>
      <c r="AE18" s="78"/>
      <c r="AF18" s="77"/>
      <c r="AG18" s="77"/>
    </row>
    <row r="19" spans="8:33" x14ac:dyDescent="0.3">
      <c r="S19" s="77"/>
      <c r="T19" s="77"/>
      <c r="U19" s="77"/>
      <c r="V19" s="93"/>
      <c r="W19" s="91">
        <f>SUM(W3:W18)</f>
        <v>70</v>
      </c>
      <c r="X19" s="92">
        <f>SUM(X3:X18)</f>
        <v>36303.312239999999</v>
      </c>
      <c r="Z19" s="81"/>
      <c r="AA19" s="81"/>
      <c r="AB19" s="73"/>
      <c r="AC19" s="77"/>
      <c r="AD19" s="77"/>
      <c r="AE19" s="78"/>
      <c r="AF19" s="77"/>
      <c r="AG19" s="77"/>
    </row>
    <row r="20" spans="8:33" x14ac:dyDescent="0.3">
      <c r="T20" s="47"/>
      <c r="U20" s="77"/>
      <c r="V20" s="77"/>
      <c r="W20" s="77"/>
      <c r="X20" s="77"/>
      <c r="Y20" s="77"/>
      <c r="AC20" s="77"/>
      <c r="AD20" s="77"/>
      <c r="AE20" s="78"/>
      <c r="AF20" s="77"/>
      <c r="AG20" s="77"/>
    </row>
    <row r="21" spans="8:33" x14ac:dyDescent="0.3">
      <c r="T21" s="80"/>
      <c r="U21" s="77"/>
      <c r="V21" s="77"/>
      <c r="W21" s="77"/>
      <c r="X21" s="77"/>
      <c r="Y21" s="77"/>
      <c r="Z21" s="83"/>
      <c r="AA21" s="82"/>
      <c r="AB21" s="77"/>
      <c r="AC21" s="77"/>
      <c r="AD21" s="77"/>
      <c r="AE21" s="84"/>
      <c r="AF21" s="85"/>
      <c r="AG21" s="77"/>
    </row>
    <row r="22" spans="8:33" x14ac:dyDescent="0.3">
      <c r="T22" s="80"/>
      <c r="U22" s="77"/>
      <c r="V22" s="77"/>
      <c r="W22" s="77"/>
      <c r="X22" s="77"/>
      <c r="Y22" s="77"/>
      <c r="Z22" s="83"/>
      <c r="AA22" s="82"/>
      <c r="AB22" s="77"/>
      <c r="AC22" s="77"/>
      <c r="AD22" s="77"/>
      <c r="AE22" s="78"/>
      <c r="AF22" s="86"/>
      <c r="AG22" s="77"/>
    </row>
    <row r="23" spans="8:33" x14ac:dyDescent="0.3">
      <c r="T23" s="80"/>
      <c r="U23" s="77"/>
      <c r="V23" s="77"/>
      <c r="W23" s="77"/>
      <c r="X23" s="77"/>
      <c r="Y23" s="77"/>
      <c r="Z23" s="83"/>
      <c r="AA23" s="82"/>
    </row>
    <row r="24" spans="8:33" x14ac:dyDescent="0.3">
      <c r="T24" s="80"/>
      <c r="U24" s="77"/>
      <c r="V24" s="77"/>
      <c r="W24" s="77"/>
      <c r="X24" s="77"/>
      <c r="Y24" s="77"/>
    </row>
    <row r="25" spans="8:33" x14ac:dyDescent="0.3">
      <c r="H25" s="87"/>
      <c r="I25" s="87"/>
      <c r="J25" s="87"/>
      <c r="K25" s="87"/>
      <c r="L25" s="87"/>
      <c r="T25" s="80"/>
      <c r="U25" s="77"/>
      <c r="V25" s="77"/>
      <c r="W25" s="77"/>
      <c r="X25" s="77"/>
      <c r="Y25" s="77"/>
    </row>
    <row r="26" spans="8:33" x14ac:dyDescent="0.3">
      <c r="H26" s="42"/>
      <c r="I26" s="42"/>
      <c r="J26" s="42"/>
      <c r="K26" s="47"/>
      <c r="L26" s="42"/>
      <c r="T26" s="80"/>
      <c r="U26" s="77"/>
      <c r="V26" s="77"/>
      <c r="W26" s="77"/>
      <c r="X26" s="77"/>
      <c r="Y26" s="77"/>
    </row>
    <row r="27" spans="8:33" x14ac:dyDescent="0.3">
      <c r="H27" s="42"/>
      <c r="I27" s="42"/>
      <c r="J27" s="42"/>
      <c r="K27" s="47"/>
      <c r="L27" s="42"/>
      <c r="T27" s="80"/>
    </row>
    <row r="28" spans="8:33" x14ac:dyDescent="0.3">
      <c r="H28" s="42"/>
      <c r="I28" s="42"/>
      <c r="J28" s="42"/>
      <c r="K28" s="47"/>
      <c r="L28" s="42"/>
      <c r="T28" s="42"/>
    </row>
    <row r="29" spans="8:33" x14ac:dyDescent="0.3">
      <c r="H29" s="42"/>
      <c r="I29" s="42"/>
      <c r="J29" s="42"/>
      <c r="K29" s="47"/>
      <c r="L29" s="42"/>
      <c r="T29" s="42"/>
    </row>
    <row r="30" spans="8:33" x14ac:dyDescent="0.3">
      <c r="H30" s="42"/>
      <c r="I30" s="42"/>
      <c r="J30" s="42"/>
      <c r="K30" s="47"/>
      <c r="L30" s="42"/>
      <c r="T30" s="42"/>
      <c r="U30" s="77"/>
      <c r="V30" s="77"/>
      <c r="W30" s="77"/>
      <c r="X30" s="77"/>
      <c r="Y30" s="77"/>
    </row>
    <row r="31" spans="8:33" x14ac:dyDescent="0.3">
      <c r="H31" s="42"/>
      <c r="I31" s="42"/>
      <c r="J31" s="42"/>
      <c r="K31" s="47"/>
      <c r="L31" s="42"/>
      <c r="T31" s="45"/>
      <c r="U31" s="77"/>
      <c r="V31" s="77"/>
      <c r="W31" s="77"/>
      <c r="X31" s="77"/>
      <c r="Y31" s="77"/>
    </row>
    <row r="32" spans="8:33" x14ac:dyDescent="0.3">
      <c r="H32" s="42"/>
      <c r="I32" s="42"/>
      <c r="J32" s="42"/>
      <c r="K32" s="47"/>
      <c r="L32" s="42"/>
      <c r="U32" s="77"/>
      <c r="V32" s="77"/>
      <c r="W32" s="77"/>
      <c r="X32" s="77"/>
      <c r="Y32" s="77"/>
    </row>
    <row r="33" spans="4:28" x14ac:dyDescent="0.3">
      <c r="L33" s="73"/>
      <c r="U33" s="77"/>
      <c r="V33" s="77"/>
      <c r="W33" s="77"/>
      <c r="X33" s="77"/>
      <c r="Y33" s="77"/>
    </row>
    <row r="34" spans="4:28" x14ac:dyDescent="0.3">
      <c r="U34" s="77"/>
      <c r="V34" s="77"/>
      <c r="W34" s="77"/>
      <c r="X34" s="77"/>
      <c r="Y34" s="77"/>
    </row>
    <row r="35" spans="4:28" x14ac:dyDescent="0.3">
      <c r="U35" s="77"/>
      <c r="V35" s="77"/>
      <c r="W35" s="77"/>
      <c r="X35" s="77"/>
      <c r="Y35" s="77"/>
    </row>
    <row r="36" spans="4:28" x14ac:dyDescent="0.3">
      <c r="U36" s="77"/>
      <c r="V36" s="77"/>
      <c r="W36" s="77"/>
      <c r="X36" s="77"/>
      <c r="Y36" s="77"/>
    </row>
    <row r="38" spans="4:28" x14ac:dyDescent="0.3">
      <c r="U38" s="77"/>
      <c r="V38" s="77"/>
      <c r="W38" s="77"/>
      <c r="X38" s="77"/>
      <c r="Y38" s="77"/>
      <c r="Z38" s="87"/>
      <c r="AA38" s="87"/>
      <c r="AB38" s="87"/>
    </row>
    <row r="39" spans="4:28" x14ac:dyDescent="0.3">
      <c r="Z39" s="42"/>
      <c r="AA39" s="44"/>
      <c r="AB39" s="42"/>
    </row>
    <row r="40" spans="4:28" x14ac:dyDescent="0.3">
      <c r="Z40" s="42"/>
      <c r="AA40" s="44"/>
      <c r="AB40" s="42"/>
    </row>
    <row r="41" spans="4:28" ht="18.75" x14ac:dyDescent="0.3">
      <c r="D41" s="88"/>
      <c r="T41" s="82"/>
      <c r="U41" s="82"/>
      <c r="V41" s="82"/>
      <c r="W41" s="82"/>
      <c r="X41" s="82"/>
      <c r="Z41" s="45"/>
      <c r="AA41" s="45"/>
      <c r="AB41" s="46"/>
    </row>
    <row r="42" spans="4:28" x14ac:dyDescent="0.3">
      <c r="T42" s="82"/>
      <c r="U42" s="82"/>
      <c r="V42" s="82"/>
      <c r="W42" s="82"/>
      <c r="X42" s="82"/>
    </row>
    <row r="43" spans="4:28" x14ac:dyDescent="0.3">
      <c r="T43" s="82"/>
      <c r="U43" s="82"/>
      <c r="V43" s="82"/>
      <c r="W43" s="82"/>
      <c r="X43" s="82"/>
    </row>
    <row r="46" spans="4:28" x14ac:dyDescent="0.3">
      <c r="Z46" s="74"/>
      <c r="AA46" s="74"/>
      <c r="AB46" s="74"/>
    </row>
    <row r="47" spans="4:28" x14ac:dyDescent="0.3">
      <c r="Z47" s="82"/>
      <c r="AA47" s="83"/>
      <c r="AB47" s="82"/>
    </row>
    <row r="48" spans="4:28" x14ac:dyDescent="0.3">
      <c r="Z48" s="82"/>
      <c r="AA48" s="83"/>
      <c r="AB48" s="82"/>
    </row>
    <row r="49" spans="26:28" x14ac:dyDescent="0.3">
      <c r="Z49" s="82"/>
      <c r="AA49" s="83"/>
      <c r="AB49" s="82"/>
    </row>
    <row r="50" spans="26:28" x14ac:dyDescent="0.3">
      <c r="Z50" s="74"/>
      <c r="AA50" s="74"/>
      <c r="AB50" s="74"/>
    </row>
    <row r="51" spans="26:28" x14ac:dyDescent="0.3">
      <c r="Z51" s="42"/>
      <c r="AA51" s="47"/>
      <c r="AB51" s="42"/>
    </row>
    <row r="52" spans="26:28" x14ac:dyDescent="0.3">
      <c r="Z52" s="42"/>
      <c r="AA52" s="47"/>
      <c r="AB52" s="42"/>
    </row>
    <row r="53" spans="26:28" x14ac:dyDescent="0.3">
      <c r="Z53" s="42"/>
      <c r="AA53" s="48"/>
      <c r="AB53" s="49"/>
    </row>
    <row r="54" spans="26:28" x14ac:dyDescent="0.3">
      <c r="Z54" s="82"/>
      <c r="AA54" s="83"/>
      <c r="AB54" s="82"/>
    </row>
    <row r="55" spans="26:28" x14ac:dyDescent="0.3">
      <c r="Z55" s="82"/>
      <c r="AA55" s="83"/>
      <c r="AB55" s="82"/>
    </row>
    <row r="56" spans="26:28" x14ac:dyDescent="0.3">
      <c r="Z56" s="82"/>
      <c r="AA56" s="83"/>
      <c r="AB56" s="82"/>
    </row>
    <row r="57" spans="26:28" x14ac:dyDescent="0.3">
      <c r="Z57" s="82"/>
      <c r="AA57" s="83"/>
      <c r="AB57" s="82"/>
    </row>
    <row r="58" spans="26:28" x14ac:dyDescent="0.3">
      <c r="Z58" s="82"/>
      <c r="AA58" s="83"/>
      <c r="AB58" s="82"/>
    </row>
    <row r="59" spans="26:28" x14ac:dyDescent="0.3">
      <c r="Z59" s="82"/>
      <c r="AA59" s="83"/>
      <c r="AB59" s="82"/>
    </row>
    <row r="60" spans="26:28" x14ac:dyDescent="0.3">
      <c r="Z60" s="82"/>
      <c r="AA60" s="83"/>
      <c r="AB60" s="8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62"/>
  <sheetViews>
    <sheetView topLeftCell="A25" zoomScale="115" zoomScaleNormal="115" workbookViewId="0">
      <selection activeCell="C51" sqref="C51:F51"/>
    </sheetView>
  </sheetViews>
  <sheetFormatPr defaultRowHeight="12.75" x14ac:dyDescent="0.2"/>
  <cols>
    <col min="1" max="1" width="9.140625" style="51" customWidth="1"/>
    <col min="2" max="2" width="6.7109375" style="51" customWidth="1"/>
    <col min="3" max="3" width="10" style="51" customWidth="1"/>
    <col min="4" max="16384" width="9.140625" style="52"/>
  </cols>
  <sheetData>
    <row r="2" spans="1:6" x14ac:dyDescent="0.2">
      <c r="B2" s="58"/>
      <c r="C2" s="58"/>
    </row>
    <row r="3" spans="1:6" x14ac:dyDescent="0.2">
      <c r="A3" s="56" t="s">
        <v>32</v>
      </c>
      <c r="B3" s="57"/>
      <c r="C3" s="57"/>
    </row>
    <row r="4" spans="1:6" x14ac:dyDescent="0.2">
      <c r="A4" s="51" t="s">
        <v>33</v>
      </c>
      <c r="B4" s="51">
        <v>3</v>
      </c>
      <c r="C4" s="53" t="s">
        <v>34</v>
      </c>
      <c r="D4" s="52">
        <v>66.14</v>
      </c>
      <c r="E4" s="96">
        <f>D4*10.764</f>
        <v>711.93095999999991</v>
      </c>
      <c r="F4" s="52" t="s">
        <v>35</v>
      </c>
    </row>
    <row r="5" spans="1:6" x14ac:dyDescent="0.2">
      <c r="B5" s="51">
        <v>4</v>
      </c>
      <c r="C5" s="53" t="s">
        <v>36</v>
      </c>
      <c r="D5" s="52">
        <v>43.28</v>
      </c>
      <c r="E5" s="96">
        <f t="shared" ref="E5:E6" si="0">D5*10.764</f>
        <v>465.86591999999996</v>
      </c>
      <c r="F5" s="52" t="s">
        <v>37</v>
      </c>
    </row>
    <row r="6" spans="1:6" x14ac:dyDescent="0.2">
      <c r="B6" s="51">
        <v>5</v>
      </c>
      <c r="C6" s="53" t="s">
        <v>36</v>
      </c>
      <c r="D6" s="52">
        <v>41.13</v>
      </c>
      <c r="E6" s="96">
        <f t="shared" si="0"/>
        <v>442.72332</v>
      </c>
      <c r="F6" s="52" t="s">
        <v>35</v>
      </c>
    </row>
    <row r="7" spans="1:6" x14ac:dyDescent="0.2">
      <c r="C7" s="53"/>
    </row>
    <row r="8" spans="1:6" x14ac:dyDescent="0.2">
      <c r="A8" s="50" t="s">
        <v>38</v>
      </c>
    </row>
    <row r="9" spans="1:6" x14ac:dyDescent="0.2">
      <c r="A9" s="51" t="s">
        <v>39</v>
      </c>
      <c r="B9" s="51">
        <v>1</v>
      </c>
      <c r="C9" s="51" t="s">
        <v>34</v>
      </c>
      <c r="D9" s="52">
        <v>57.5</v>
      </c>
      <c r="E9" s="96">
        <f t="shared" ref="E9:E13" si="1">D9*10.764</f>
        <v>618.92999999999995</v>
      </c>
      <c r="F9" s="52" t="s">
        <v>37</v>
      </c>
    </row>
    <row r="10" spans="1:6" x14ac:dyDescent="0.2">
      <c r="B10" s="51">
        <v>2</v>
      </c>
      <c r="C10" s="51" t="s">
        <v>34</v>
      </c>
      <c r="D10" s="52">
        <v>54.47</v>
      </c>
      <c r="E10" s="96">
        <f t="shared" si="1"/>
        <v>586.31507999999997</v>
      </c>
      <c r="F10" s="52" t="s">
        <v>37</v>
      </c>
    </row>
    <row r="11" spans="1:6" x14ac:dyDescent="0.2">
      <c r="B11" s="51">
        <v>3</v>
      </c>
      <c r="C11" s="51" t="s">
        <v>36</v>
      </c>
      <c r="D11" s="52">
        <v>39.479999999999997</v>
      </c>
      <c r="E11" s="96">
        <f t="shared" si="1"/>
        <v>424.96271999999993</v>
      </c>
      <c r="F11" s="52" t="s">
        <v>37</v>
      </c>
    </row>
    <row r="12" spans="1:6" x14ac:dyDescent="0.2">
      <c r="A12" s="57"/>
      <c r="B12" s="51">
        <v>4</v>
      </c>
      <c r="C12" s="51" t="s">
        <v>36</v>
      </c>
      <c r="D12" s="52">
        <v>41.43</v>
      </c>
      <c r="E12" s="96">
        <f t="shared" si="1"/>
        <v>445.95251999999999</v>
      </c>
      <c r="F12" s="52" t="s">
        <v>35</v>
      </c>
    </row>
    <row r="13" spans="1:6" x14ac:dyDescent="0.2">
      <c r="B13" s="51">
        <v>5</v>
      </c>
      <c r="C13" s="51" t="s">
        <v>36</v>
      </c>
      <c r="D13" s="52">
        <v>41.13</v>
      </c>
      <c r="E13" s="96">
        <f t="shared" si="1"/>
        <v>442.72332</v>
      </c>
      <c r="F13" s="52" t="s">
        <v>35</v>
      </c>
    </row>
    <row r="14" spans="1:6" x14ac:dyDescent="0.2">
      <c r="C14" s="53"/>
      <c r="D14" s="54"/>
    </row>
    <row r="15" spans="1:6" x14ac:dyDescent="0.2">
      <c r="A15" s="50" t="s">
        <v>40</v>
      </c>
      <c r="C15" s="53"/>
      <c r="D15" s="54"/>
    </row>
    <row r="16" spans="1:6" x14ac:dyDescent="0.2">
      <c r="A16" s="51" t="s">
        <v>39</v>
      </c>
      <c r="B16" s="51">
        <v>1</v>
      </c>
      <c r="C16" s="51" t="s">
        <v>34</v>
      </c>
      <c r="D16" s="52">
        <v>57.5</v>
      </c>
      <c r="E16" s="96">
        <f t="shared" ref="E16:E20" si="2">D16*10.764</f>
        <v>618.92999999999995</v>
      </c>
      <c r="F16" s="52" t="s">
        <v>41</v>
      </c>
    </row>
    <row r="17" spans="1:6" x14ac:dyDescent="0.2">
      <c r="B17" s="51">
        <v>2</v>
      </c>
      <c r="C17" s="51" t="s">
        <v>34</v>
      </c>
      <c r="D17" s="52">
        <v>56.46</v>
      </c>
      <c r="E17" s="96">
        <f t="shared" si="2"/>
        <v>607.73543999999993</v>
      </c>
      <c r="F17" s="52" t="s">
        <v>37</v>
      </c>
    </row>
    <row r="18" spans="1:6" x14ac:dyDescent="0.2">
      <c r="B18" s="51">
        <v>3</v>
      </c>
      <c r="C18" s="51" t="s">
        <v>36</v>
      </c>
      <c r="D18" s="52">
        <v>39.479999999999997</v>
      </c>
      <c r="E18" s="96">
        <f t="shared" si="2"/>
        <v>424.96271999999993</v>
      </c>
      <c r="F18" s="52" t="s">
        <v>37</v>
      </c>
    </row>
    <row r="19" spans="1:6" x14ac:dyDescent="0.2">
      <c r="A19" s="57"/>
      <c r="B19" s="51">
        <v>4</v>
      </c>
      <c r="C19" s="51" t="s">
        <v>36</v>
      </c>
      <c r="D19" s="52">
        <v>41.43</v>
      </c>
      <c r="E19" s="96">
        <f t="shared" si="2"/>
        <v>445.95251999999999</v>
      </c>
      <c r="F19" s="52" t="s">
        <v>35</v>
      </c>
    </row>
    <row r="20" spans="1:6" x14ac:dyDescent="0.2">
      <c r="B20" s="51">
        <v>5</v>
      </c>
      <c r="C20" s="51" t="s">
        <v>36</v>
      </c>
      <c r="D20" s="52">
        <v>41.13</v>
      </c>
      <c r="E20" s="96">
        <f t="shared" si="2"/>
        <v>442.72332</v>
      </c>
      <c r="F20" s="52" t="s">
        <v>35</v>
      </c>
    </row>
    <row r="21" spans="1:6" x14ac:dyDescent="0.2">
      <c r="A21" s="57"/>
      <c r="B21" s="57"/>
      <c r="C21" s="57"/>
    </row>
    <row r="22" spans="1:6" x14ac:dyDescent="0.2">
      <c r="A22" s="50" t="s">
        <v>42</v>
      </c>
    </row>
    <row r="23" spans="1:6" x14ac:dyDescent="0.2">
      <c r="A23" s="51" t="s">
        <v>44</v>
      </c>
      <c r="B23" s="51">
        <v>1</v>
      </c>
      <c r="C23" s="53" t="s">
        <v>22</v>
      </c>
      <c r="D23" s="52">
        <v>113.94</v>
      </c>
      <c r="E23" s="96">
        <f t="shared" ref="E23:E26" si="3">D23*10.764</f>
        <v>1226.4501599999999</v>
      </c>
      <c r="F23" s="52" t="s">
        <v>35</v>
      </c>
    </row>
    <row r="24" spans="1:6" x14ac:dyDescent="0.2">
      <c r="B24" s="51">
        <v>3</v>
      </c>
      <c r="C24" s="53" t="s">
        <v>36</v>
      </c>
      <c r="D24" s="52">
        <v>39.479999999999997</v>
      </c>
      <c r="E24" s="96">
        <f t="shared" si="3"/>
        <v>424.96271999999993</v>
      </c>
      <c r="F24" s="52" t="s">
        <v>41</v>
      </c>
    </row>
    <row r="25" spans="1:6" x14ac:dyDescent="0.2">
      <c r="B25" s="51">
        <v>4</v>
      </c>
      <c r="C25" s="53" t="s">
        <v>36</v>
      </c>
      <c r="D25" s="52">
        <v>41.43</v>
      </c>
      <c r="E25" s="96">
        <f t="shared" si="3"/>
        <v>445.95251999999999</v>
      </c>
      <c r="F25" s="52" t="s">
        <v>35</v>
      </c>
    </row>
    <row r="26" spans="1:6" x14ac:dyDescent="0.2">
      <c r="B26" s="51">
        <v>5</v>
      </c>
      <c r="C26" s="53" t="s">
        <v>36</v>
      </c>
      <c r="D26" s="52">
        <v>41.13</v>
      </c>
      <c r="E26" s="96">
        <f t="shared" si="3"/>
        <v>442.72332</v>
      </c>
      <c r="F26" s="52" t="s">
        <v>35</v>
      </c>
    </row>
    <row r="27" spans="1:6" ht="13.5" customHeight="1" x14ac:dyDescent="0.2">
      <c r="C27" s="55"/>
    </row>
    <row r="28" spans="1:6" x14ac:dyDescent="0.2">
      <c r="A28" s="50" t="s">
        <v>43</v>
      </c>
      <c r="C28" s="55"/>
    </row>
    <row r="29" spans="1:6" x14ac:dyDescent="0.2">
      <c r="A29" s="51" t="s">
        <v>33</v>
      </c>
      <c r="B29" s="51">
        <v>1</v>
      </c>
      <c r="C29" s="51" t="s">
        <v>34</v>
      </c>
      <c r="D29" s="52">
        <v>57.5</v>
      </c>
      <c r="E29" s="96">
        <f t="shared" ref="E29:E31" si="4">D29*10.764</f>
        <v>618.92999999999995</v>
      </c>
      <c r="F29" s="52" t="s">
        <v>41</v>
      </c>
    </row>
    <row r="30" spans="1:6" x14ac:dyDescent="0.2">
      <c r="B30" s="51">
        <v>2</v>
      </c>
      <c r="C30" s="51" t="s">
        <v>34</v>
      </c>
      <c r="D30" s="52">
        <v>56.46</v>
      </c>
      <c r="E30" s="96">
        <f t="shared" si="4"/>
        <v>607.73543999999993</v>
      </c>
      <c r="F30" s="52" t="s">
        <v>41</v>
      </c>
    </row>
    <row r="31" spans="1:6" x14ac:dyDescent="0.2">
      <c r="A31" s="57"/>
      <c r="B31" s="51">
        <v>3</v>
      </c>
      <c r="C31" s="51" t="s">
        <v>36</v>
      </c>
      <c r="D31" s="52">
        <v>39.479999999999997</v>
      </c>
      <c r="E31" s="96">
        <f t="shared" si="4"/>
        <v>424.96271999999993</v>
      </c>
      <c r="F31" s="52" t="s">
        <v>41</v>
      </c>
    </row>
    <row r="32" spans="1:6" x14ac:dyDescent="0.2">
      <c r="C32" s="53"/>
    </row>
    <row r="33" spans="1:6" x14ac:dyDescent="0.2">
      <c r="A33" s="56" t="s">
        <v>45</v>
      </c>
      <c r="B33" s="56"/>
      <c r="C33" s="56"/>
    </row>
    <row r="34" spans="1:6" x14ac:dyDescent="0.2">
      <c r="A34" s="51" t="s">
        <v>39</v>
      </c>
      <c r="B34" s="51">
        <v>1</v>
      </c>
      <c r="C34" s="53" t="s">
        <v>34</v>
      </c>
      <c r="D34" s="52">
        <v>57.5</v>
      </c>
      <c r="E34" s="96">
        <f t="shared" ref="E34:E38" si="5">D34*10.764</f>
        <v>618.92999999999995</v>
      </c>
      <c r="F34" s="52" t="s">
        <v>41</v>
      </c>
    </row>
    <row r="35" spans="1:6" x14ac:dyDescent="0.2">
      <c r="B35" s="51">
        <v>2</v>
      </c>
      <c r="C35" s="53" t="s">
        <v>34</v>
      </c>
      <c r="D35" s="52">
        <v>54.16</v>
      </c>
      <c r="E35" s="96">
        <f t="shared" si="5"/>
        <v>582.97823999999991</v>
      </c>
      <c r="F35" s="52" t="s">
        <v>35</v>
      </c>
    </row>
    <row r="36" spans="1:6" x14ac:dyDescent="0.2">
      <c r="B36" s="51">
        <v>3</v>
      </c>
      <c r="C36" s="53" t="s">
        <v>36</v>
      </c>
      <c r="D36" s="52">
        <v>39.479999999999997</v>
      </c>
      <c r="E36" s="96">
        <f t="shared" si="5"/>
        <v>424.96271999999993</v>
      </c>
      <c r="F36" s="52" t="s">
        <v>41</v>
      </c>
    </row>
    <row r="37" spans="1:6" x14ac:dyDescent="0.2">
      <c r="B37" s="51">
        <v>4</v>
      </c>
      <c r="C37" s="53" t="s">
        <v>36</v>
      </c>
      <c r="D37" s="52">
        <v>41.43</v>
      </c>
      <c r="E37" s="96">
        <f t="shared" si="5"/>
        <v>445.95251999999999</v>
      </c>
      <c r="F37" s="52" t="s">
        <v>35</v>
      </c>
    </row>
    <row r="38" spans="1:6" x14ac:dyDescent="0.2">
      <c r="B38" s="51">
        <v>5</v>
      </c>
      <c r="C38" s="53" t="s">
        <v>36</v>
      </c>
      <c r="D38" s="52">
        <v>41.13</v>
      </c>
      <c r="E38" s="96">
        <f t="shared" si="5"/>
        <v>442.72332</v>
      </c>
      <c r="F38" s="52" t="s">
        <v>35</v>
      </c>
    </row>
    <row r="40" spans="1:6" x14ac:dyDescent="0.2">
      <c r="A40" s="56" t="s">
        <v>46</v>
      </c>
      <c r="B40" s="56"/>
      <c r="C40" s="56"/>
    </row>
    <row r="41" spans="1:6" x14ac:dyDescent="0.2">
      <c r="A41" s="51" t="s">
        <v>39</v>
      </c>
      <c r="B41" s="51">
        <v>1</v>
      </c>
      <c r="C41" s="53" t="s">
        <v>34</v>
      </c>
      <c r="D41" s="52">
        <v>57.5</v>
      </c>
      <c r="E41" s="96">
        <f t="shared" ref="E41:E45" si="6">D41*10.764</f>
        <v>618.92999999999995</v>
      </c>
      <c r="F41" s="52" t="s">
        <v>41</v>
      </c>
    </row>
    <row r="42" spans="1:6" x14ac:dyDescent="0.2">
      <c r="B42" s="51">
        <v>2</v>
      </c>
      <c r="C42" s="53" t="s">
        <v>34</v>
      </c>
      <c r="D42" s="52">
        <v>54.16</v>
      </c>
      <c r="E42" s="96">
        <f t="shared" si="6"/>
        <v>582.97823999999991</v>
      </c>
      <c r="F42" s="52" t="s">
        <v>41</v>
      </c>
    </row>
    <row r="43" spans="1:6" x14ac:dyDescent="0.2">
      <c r="B43" s="51">
        <v>3</v>
      </c>
      <c r="C43" s="53" t="s">
        <v>36</v>
      </c>
      <c r="D43" s="52">
        <v>39.479999999999997</v>
      </c>
      <c r="E43" s="96">
        <f t="shared" si="6"/>
        <v>424.96271999999993</v>
      </c>
      <c r="F43" s="52" t="s">
        <v>41</v>
      </c>
    </row>
    <row r="44" spans="1:6" x14ac:dyDescent="0.2">
      <c r="B44" s="51">
        <v>4</v>
      </c>
      <c r="C44" s="53" t="s">
        <v>36</v>
      </c>
      <c r="D44" s="52">
        <v>41.43</v>
      </c>
      <c r="E44" s="96">
        <f t="shared" si="6"/>
        <v>445.95251999999999</v>
      </c>
      <c r="F44" s="52" t="s">
        <v>35</v>
      </c>
    </row>
    <row r="45" spans="1:6" x14ac:dyDescent="0.2">
      <c r="B45" s="51">
        <v>5</v>
      </c>
      <c r="C45" s="53" t="s">
        <v>36</v>
      </c>
      <c r="D45" s="52">
        <v>41.13</v>
      </c>
      <c r="E45" s="96">
        <f t="shared" si="6"/>
        <v>442.72332</v>
      </c>
      <c r="F45" s="52" t="s">
        <v>35</v>
      </c>
    </row>
    <row r="47" spans="1:6" x14ac:dyDescent="0.2">
      <c r="A47" s="50" t="s">
        <v>47</v>
      </c>
    </row>
    <row r="48" spans="1:6" x14ac:dyDescent="0.2">
      <c r="A48" s="51" t="s">
        <v>39</v>
      </c>
      <c r="B48" s="51">
        <v>1</v>
      </c>
      <c r="C48" s="53" t="s">
        <v>34</v>
      </c>
      <c r="D48" s="52">
        <v>57.5</v>
      </c>
      <c r="E48" s="96">
        <f t="shared" ref="E48:E52" si="7">D48*10.764</f>
        <v>618.92999999999995</v>
      </c>
      <c r="F48" s="95" t="s">
        <v>41</v>
      </c>
    </row>
    <row r="49" spans="1:6" x14ac:dyDescent="0.2">
      <c r="B49" s="51">
        <v>2</v>
      </c>
      <c r="C49" s="53" t="s">
        <v>34</v>
      </c>
      <c r="D49" s="52">
        <v>56.46</v>
      </c>
      <c r="E49" s="96">
        <f t="shared" si="7"/>
        <v>607.73543999999993</v>
      </c>
      <c r="F49" s="95" t="s">
        <v>41</v>
      </c>
    </row>
    <row r="50" spans="1:6" x14ac:dyDescent="0.2">
      <c r="B50" s="51">
        <v>3</v>
      </c>
      <c r="C50" s="53" t="s">
        <v>36</v>
      </c>
      <c r="D50" s="52">
        <v>39.479999999999997</v>
      </c>
      <c r="E50" s="96">
        <f t="shared" si="7"/>
        <v>424.96271999999993</v>
      </c>
      <c r="F50" s="95" t="s">
        <v>41</v>
      </c>
    </row>
    <row r="51" spans="1:6" x14ac:dyDescent="0.2">
      <c r="B51" s="51">
        <v>4</v>
      </c>
      <c r="C51" s="53" t="s">
        <v>48</v>
      </c>
      <c r="D51" s="94">
        <v>0</v>
      </c>
      <c r="E51" s="96">
        <f t="shared" si="7"/>
        <v>0</v>
      </c>
      <c r="F51" s="95">
        <v>0</v>
      </c>
    </row>
    <row r="52" spans="1:6" x14ac:dyDescent="0.2">
      <c r="B52" s="51">
        <v>5</v>
      </c>
      <c r="C52" s="53" t="s">
        <v>34</v>
      </c>
      <c r="D52" s="52">
        <v>51.14</v>
      </c>
      <c r="E52" s="96">
        <f t="shared" si="7"/>
        <v>550.47095999999999</v>
      </c>
      <c r="F52" s="95" t="s">
        <v>41</v>
      </c>
    </row>
    <row r="54" spans="1:6" x14ac:dyDescent="0.2">
      <c r="A54" s="103" t="s">
        <v>49</v>
      </c>
      <c r="B54" s="103"/>
    </row>
    <row r="55" spans="1:6" x14ac:dyDescent="0.2">
      <c r="A55" s="51" t="s">
        <v>39</v>
      </c>
      <c r="B55" s="51">
        <v>1</v>
      </c>
      <c r="C55" s="53" t="s">
        <v>34</v>
      </c>
      <c r="D55" s="52">
        <v>57.5</v>
      </c>
      <c r="E55" s="96">
        <f t="shared" ref="E55:E59" si="8">D55*10.764</f>
        <v>618.92999999999995</v>
      </c>
      <c r="F55" s="52" t="s">
        <v>41</v>
      </c>
    </row>
    <row r="56" spans="1:6" x14ac:dyDescent="0.2">
      <c r="B56" s="51">
        <v>2</v>
      </c>
      <c r="C56" s="53" t="s">
        <v>34</v>
      </c>
      <c r="D56" s="52">
        <v>56.46</v>
      </c>
      <c r="E56" s="96">
        <f t="shared" si="8"/>
        <v>607.73543999999993</v>
      </c>
      <c r="F56" s="52" t="s">
        <v>41</v>
      </c>
    </row>
    <row r="57" spans="1:6" x14ac:dyDescent="0.2">
      <c r="B57" s="51">
        <v>3</v>
      </c>
      <c r="C57" s="53" t="s">
        <v>36</v>
      </c>
      <c r="D57" s="52">
        <v>39.479999999999997</v>
      </c>
      <c r="E57" s="96">
        <f t="shared" si="8"/>
        <v>424.96271999999993</v>
      </c>
      <c r="F57" s="52" t="s">
        <v>41</v>
      </c>
    </row>
    <row r="58" spans="1:6" x14ac:dyDescent="0.2">
      <c r="B58" s="51">
        <v>4</v>
      </c>
      <c r="C58" s="53" t="s">
        <v>36</v>
      </c>
      <c r="D58" s="52">
        <v>41.43</v>
      </c>
      <c r="E58" s="96">
        <f t="shared" si="8"/>
        <v>445.95251999999999</v>
      </c>
      <c r="F58" s="95" t="s">
        <v>35</v>
      </c>
    </row>
    <row r="59" spans="1:6" x14ac:dyDescent="0.2">
      <c r="B59" s="51">
        <v>5</v>
      </c>
      <c r="C59" s="53" t="s">
        <v>36</v>
      </c>
      <c r="D59" s="52">
        <v>41.13</v>
      </c>
      <c r="E59" s="96">
        <f t="shared" si="8"/>
        <v>442.72332</v>
      </c>
      <c r="F59" s="52" t="s">
        <v>35</v>
      </c>
    </row>
    <row r="61" spans="1:6" x14ac:dyDescent="0.2">
      <c r="A61" s="50" t="s">
        <v>50</v>
      </c>
    </row>
    <row r="62" spans="1:6" x14ac:dyDescent="0.2">
      <c r="A62" s="51" t="s">
        <v>51</v>
      </c>
      <c r="B62" s="51">
        <v>1</v>
      </c>
      <c r="C62" s="51" t="s">
        <v>21</v>
      </c>
      <c r="D62" s="52">
        <v>88.69</v>
      </c>
      <c r="E62" s="96">
        <f t="shared" ref="E62" si="9">D62*10.764</f>
        <v>954.65915999999993</v>
      </c>
      <c r="F62" s="52" t="s">
        <v>41</v>
      </c>
    </row>
  </sheetData>
  <mergeCells count="1">
    <mergeCell ref="A54:B54"/>
  </mergeCells>
  <phoneticPr fontId="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75BC-AB72-4D0F-B842-545365663BDA}">
  <dimension ref="B1:O27"/>
  <sheetViews>
    <sheetView tabSelected="1" zoomScale="160" zoomScaleNormal="160" workbookViewId="0">
      <selection activeCell="C3" sqref="C3:C4"/>
    </sheetView>
  </sheetViews>
  <sheetFormatPr defaultRowHeight="16.5" x14ac:dyDescent="0.3"/>
  <cols>
    <col min="1" max="1" width="3.42578125" style="13" customWidth="1"/>
    <col min="2" max="2" width="5.85546875" style="13" bestFit="1" customWidth="1"/>
    <col min="3" max="3" width="7.140625" style="13" bestFit="1" customWidth="1"/>
    <col min="4" max="4" width="12.28515625" style="13" bestFit="1" customWidth="1"/>
    <col min="5" max="5" width="12.85546875" style="18" bestFit="1" customWidth="1"/>
    <col min="6" max="6" width="15.7109375" style="13" customWidth="1"/>
    <col min="7" max="7" width="7.42578125" style="13" customWidth="1"/>
    <col min="8" max="8" width="13.7109375" style="13" bestFit="1" customWidth="1"/>
    <col min="9" max="9" width="12.140625" style="13" bestFit="1" customWidth="1"/>
    <col min="10" max="10" width="14.7109375" style="13" bestFit="1" customWidth="1"/>
    <col min="11" max="11" width="9.7109375" style="13" bestFit="1" customWidth="1"/>
    <col min="12" max="13" width="9.140625" style="13"/>
    <col min="14" max="14" width="20.140625" style="13" customWidth="1"/>
    <col min="15" max="15" width="21.28515625" style="13" customWidth="1"/>
    <col min="16" max="16384" width="9.140625" style="13"/>
  </cols>
  <sheetData>
    <row r="1" spans="2:15" ht="17.25" thickBot="1" x14ac:dyDescent="0.35">
      <c r="B1" s="19"/>
      <c r="C1" s="19"/>
      <c r="D1" s="19"/>
      <c r="E1" s="19"/>
      <c r="F1" s="19"/>
      <c r="G1" s="11"/>
      <c r="H1" s="11"/>
      <c r="I1" s="11"/>
      <c r="J1" s="11"/>
      <c r="K1" s="11"/>
      <c r="L1" s="11"/>
    </row>
    <row r="2" spans="2:15" ht="33" x14ac:dyDescent="0.3">
      <c r="B2" s="25" t="s">
        <v>13</v>
      </c>
      <c r="C2" s="26" t="s">
        <v>14</v>
      </c>
      <c r="D2" s="100" t="s">
        <v>56</v>
      </c>
      <c r="E2" s="101" t="s">
        <v>55</v>
      </c>
      <c r="F2" s="27" t="s">
        <v>15</v>
      </c>
      <c r="G2" s="28" t="s">
        <v>12</v>
      </c>
      <c r="H2" s="28" t="s">
        <v>16</v>
      </c>
      <c r="I2" s="29" t="s">
        <v>17</v>
      </c>
      <c r="J2" s="30" t="s">
        <v>18</v>
      </c>
      <c r="K2" s="31" t="s">
        <v>19</v>
      </c>
      <c r="L2" s="11"/>
    </row>
    <row r="3" spans="2:15" x14ac:dyDescent="0.3">
      <c r="B3" s="32">
        <v>1</v>
      </c>
      <c r="C3" s="20">
        <v>1002</v>
      </c>
      <c r="D3" s="21">
        <v>0</v>
      </c>
      <c r="E3" s="22">
        <v>627.86</v>
      </c>
      <c r="F3" s="21">
        <v>11565200</v>
      </c>
      <c r="G3" s="20">
        <f>F3/E3</f>
        <v>18420.02994298092</v>
      </c>
      <c r="H3" s="21">
        <v>578300</v>
      </c>
      <c r="I3" s="21">
        <v>30000</v>
      </c>
      <c r="J3" s="21">
        <f>F3+H3+I3</f>
        <v>12173500</v>
      </c>
      <c r="K3" s="33">
        <f>J3/E3</f>
        <v>19388.876501130824</v>
      </c>
      <c r="L3" s="11"/>
    </row>
    <row r="4" spans="2:15" x14ac:dyDescent="0.3">
      <c r="B4" s="32">
        <v>2</v>
      </c>
      <c r="C4" s="20">
        <v>1001</v>
      </c>
      <c r="D4" s="21"/>
      <c r="E4" s="22">
        <v>619</v>
      </c>
      <c r="F4" s="21">
        <v>11754800</v>
      </c>
      <c r="G4" s="20">
        <f t="shared" ref="G4:G17" si="0">F4/E4</f>
        <v>18989.983844911148</v>
      </c>
      <c r="H4" s="21">
        <v>705300</v>
      </c>
      <c r="I4" s="21">
        <v>30000</v>
      </c>
      <c r="J4" s="21">
        <f t="shared" ref="J4:J15" si="1">F4+H4+I4</f>
        <v>12490100</v>
      </c>
      <c r="K4" s="33">
        <f t="shared" ref="K4:K15" si="2">J4/E4</f>
        <v>20177.867528271407</v>
      </c>
      <c r="L4" s="11"/>
    </row>
    <row r="5" spans="2:15" x14ac:dyDescent="0.3">
      <c r="B5" s="32">
        <v>3</v>
      </c>
      <c r="C5" s="20">
        <v>701</v>
      </c>
      <c r="D5" s="21"/>
      <c r="E5" s="22">
        <v>619</v>
      </c>
      <c r="F5" s="21">
        <v>10500000</v>
      </c>
      <c r="G5" s="20">
        <f t="shared" si="0"/>
        <v>16962.843295638126</v>
      </c>
      <c r="H5" s="21">
        <v>630000</v>
      </c>
      <c r="I5" s="21">
        <v>30000</v>
      </c>
      <c r="J5" s="21">
        <f t="shared" si="1"/>
        <v>11160000</v>
      </c>
      <c r="K5" s="33">
        <f t="shared" si="2"/>
        <v>18029.07915993538</v>
      </c>
      <c r="L5" s="11"/>
    </row>
    <row r="6" spans="2:15" x14ac:dyDescent="0.3">
      <c r="B6" s="32">
        <v>4</v>
      </c>
      <c r="C6" s="20"/>
      <c r="D6" s="21"/>
      <c r="E6" s="22"/>
      <c r="F6" s="21"/>
      <c r="G6" s="20" t="e">
        <f t="shared" si="0"/>
        <v>#DIV/0!</v>
      </c>
      <c r="H6" s="21"/>
      <c r="I6" s="21"/>
      <c r="J6" s="21">
        <f t="shared" si="1"/>
        <v>0</v>
      </c>
      <c r="K6" s="33" t="e">
        <f t="shared" si="2"/>
        <v>#DIV/0!</v>
      </c>
      <c r="L6" s="11"/>
    </row>
    <row r="7" spans="2:15" x14ac:dyDescent="0.3">
      <c r="B7" s="32">
        <v>5</v>
      </c>
      <c r="C7" s="20"/>
      <c r="D7" s="21"/>
      <c r="E7" s="22"/>
      <c r="F7" s="21"/>
      <c r="G7" s="20" t="e">
        <f t="shared" si="0"/>
        <v>#DIV/0!</v>
      </c>
      <c r="H7" s="21"/>
      <c r="I7" s="21"/>
      <c r="J7" s="21">
        <f t="shared" si="1"/>
        <v>0</v>
      </c>
      <c r="K7" s="33" t="e">
        <f t="shared" si="2"/>
        <v>#DIV/0!</v>
      </c>
      <c r="L7" s="11"/>
    </row>
    <row r="8" spans="2:15" x14ac:dyDescent="0.3">
      <c r="B8" s="32">
        <v>6</v>
      </c>
      <c r="C8" s="20"/>
      <c r="D8" s="21"/>
      <c r="E8" s="22"/>
      <c r="F8" s="21"/>
      <c r="G8" s="20" t="e">
        <f t="shared" si="0"/>
        <v>#DIV/0!</v>
      </c>
      <c r="H8" s="21"/>
      <c r="I8" s="21"/>
      <c r="J8" s="21">
        <f t="shared" si="1"/>
        <v>0</v>
      </c>
      <c r="K8" s="33" t="e">
        <f t="shared" si="2"/>
        <v>#DIV/0!</v>
      </c>
      <c r="L8" s="11"/>
    </row>
    <row r="9" spans="2:15" x14ac:dyDescent="0.3">
      <c r="B9" s="32"/>
      <c r="C9" s="20"/>
      <c r="D9" s="21"/>
      <c r="E9" s="22"/>
      <c r="F9" s="21"/>
      <c r="G9" s="20"/>
      <c r="H9" s="21"/>
      <c r="I9" s="21"/>
      <c r="J9" s="21"/>
      <c r="K9" s="33"/>
      <c r="L9" s="11"/>
    </row>
    <row r="10" spans="2:15" x14ac:dyDescent="0.3">
      <c r="B10" s="105" t="s">
        <v>57</v>
      </c>
      <c r="C10" s="106"/>
      <c r="D10" s="107"/>
      <c r="E10" s="22"/>
      <c r="F10" s="21"/>
      <c r="G10" s="20" t="e">
        <f t="shared" si="0"/>
        <v>#DIV/0!</v>
      </c>
      <c r="H10" s="21"/>
      <c r="I10" s="21"/>
      <c r="J10" s="21">
        <f t="shared" si="1"/>
        <v>0</v>
      </c>
      <c r="K10" s="33" t="e">
        <f t="shared" si="2"/>
        <v>#DIV/0!</v>
      </c>
      <c r="L10" s="11"/>
    </row>
    <row r="11" spans="2:15" x14ac:dyDescent="0.3">
      <c r="B11" s="32">
        <v>8</v>
      </c>
      <c r="C11" s="20">
        <v>1909</v>
      </c>
      <c r="D11" s="21"/>
      <c r="E11" s="22">
        <v>669</v>
      </c>
      <c r="F11" s="21">
        <v>10700000</v>
      </c>
      <c r="G11" s="20">
        <f t="shared" si="0"/>
        <v>15994.020926756353</v>
      </c>
      <c r="H11" s="21">
        <v>642000</v>
      </c>
      <c r="I11" s="21">
        <v>30000</v>
      </c>
      <c r="J11" s="21">
        <f t="shared" si="1"/>
        <v>11372000</v>
      </c>
      <c r="K11" s="33">
        <f t="shared" si="2"/>
        <v>16998.505231689087</v>
      </c>
      <c r="L11" s="11"/>
    </row>
    <row r="12" spans="2:15" x14ac:dyDescent="0.3">
      <c r="B12" s="32">
        <v>9</v>
      </c>
      <c r="C12" s="20">
        <v>801</v>
      </c>
      <c r="D12" s="21">
        <v>62.15</v>
      </c>
      <c r="E12" s="22">
        <f>D12*10.764</f>
        <v>668.98259999999993</v>
      </c>
      <c r="F12" s="21">
        <v>9850000</v>
      </c>
      <c r="G12" s="20">
        <f t="shared" si="0"/>
        <v>14723.850814654972</v>
      </c>
      <c r="H12" s="21">
        <v>591000</v>
      </c>
      <c r="I12" s="21">
        <v>30000</v>
      </c>
      <c r="J12" s="21">
        <f t="shared" si="1"/>
        <v>10471000</v>
      </c>
      <c r="K12" s="33">
        <f t="shared" si="2"/>
        <v>15652.126079213422</v>
      </c>
      <c r="L12" s="11"/>
    </row>
    <row r="13" spans="2:15" x14ac:dyDescent="0.3">
      <c r="B13" s="32">
        <v>10</v>
      </c>
      <c r="C13" s="20">
        <v>901</v>
      </c>
      <c r="D13" s="21"/>
      <c r="E13" s="22">
        <v>669</v>
      </c>
      <c r="F13" s="23">
        <v>10500000</v>
      </c>
      <c r="G13" s="20">
        <f t="shared" si="0"/>
        <v>15695.067264573991</v>
      </c>
      <c r="H13" s="21">
        <v>630000</v>
      </c>
      <c r="I13" s="21">
        <v>30000</v>
      </c>
      <c r="J13" s="21">
        <f t="shared" si="1"/>
        <v>11160000</v>
      </c>
      <c r="K13" s="33">
        <f t="shared" si="2"/>
        <v>16681.614349775784</v>
      </c>
      <c r="L13" s="11"/>
    </row>
    <row r="14" spans="2:15" x14ac:dyDescent="0.3">
      <c r="B14" s="32">
        <v>11</v>
      </c>
      <c r="C14" s="20">
        <v>1002</v>
      </c>
      <c r="D14" s="21">
        <v>56.96</v>
      </c>
      <c r="E14" s="22">
        <f>D14*10.764</f>
        <v>613.11743999999999</v>
      </c>
      <c r="F14" s="21">
        <v>25660645</v>
      </c>
      <c r="G14" s="20">
        <f t="shared" si="0"/>
        <v>41852.740316765412</v>
      </c>
      <c r="H14" s="21">
        <v>1540000</v>
      </c>
      <c r="I14" s="21">
        <v>30000</v>
      </c>
      <c r="J14" s="21">
        <f t="shared" si="1"/>
        <v>27230645</v>
      </c>
      <c r="K14" s="33">
        <f t="shared" si="2"/>
        <v>44413.424286218316</v>
      </c>
      <c r="L14" s="11"/>
    </row>
    <row r="15" spans="2:15" x14ac:dyDescent="0.3">
      <c r="B15" s="32">
        <v>12</v>
      </c>
      <c r="C15" s="20"/>
      <c r="D15" s="21"/>
      <c r="E15" s="22"/>
      <c r="F15" s="21"/>
      <c r="G15" s="20" t="e">
        <f t="shared" si="0"/>
        <v>#DIV/0!</v>
      </c>
      <c r="H15" s="21"/>
      <c r="I15" s="21"/>
      <c r="J15" s="21">
        <f t="shared" si="1"/>
        <v>0</v>
      </c>
      <c r="K15" s="33" t="e">
        <f t="shared" si="2"/>
        <v>#DIV/0!</v>
      </c>
      <c r="L15" s="11"/>
      <c r="N15" s="59"/>
      <c r="O15" s="59"/>
    </row>
    <row r="16" spans="2:15" x14ac:dyDescent="0.3">
      <c r="B16" s="32">
        <v>13</v>
      </c>
      <c r="C16" s="20"/>
      <c r="D16" s="21"/>
      <c r="E16" s="22"/>
      <c r="F16" s="21"/>
      <c r="G16" s="20" t="e">
        <f t="shared" si="0"/>
        <v>#DIV/0!</v>
      </c>
      <c r="H16" s="21"/>
      <c r="I16" s="21"/>
      <c r="J16" s="21"/>
      <c r="K16" s="33"/>
      <c r="L16" s="11"/>
    </row>
    <row r="17" spans="2:12" x14ac:dyDescent="0.3">
      <c r="B17" s="32">
        <v>14</v>
      </c>
      <c r="C17" s="20"/>
      <c r="D17" s="21"/>
      <c r="E17" s="22"/>
      <c r="F17" s="21"/>
      <c r="G17" s="20" t="e">
        <f t="shared" si="0"/>
        <v>#DIV/0!</v>
      </c>
      <c r="H17" s="21"/>
      <c r="I17" s="21"/>
      <c r="J17" s="21"/>
      <c r="K17" s="33"/>
      <c r="L17" s="11"/>
    </row>
    <row r="18" spans="2:12" x14ac:dyDescent="0.3">
      <c r="B18" s="32">
        <v>15</v>
      </c>
      <c r="C18" s="24"/>
      <c r="D18" s="21"/>
      <c r="E18" s="22"/>
      <c r="F18" s="21"/>
      <c r="G18" s="20"/>
      <c r="H18" s="21"/>
      <c r="I18" s="21"/>
      <c r="J18" s="21"/>
      <c r="K18" s="33"/>
      <c r="L18" s="11"/>
    </row>
    <row r="19" spans="2:12" x14ac:dyDescent="0.3">
      <c r="B19" s="32">
        <v>16</v>
      </c>
      <c r="C19" s="24"/>
      <c r="D19" s="21"/>
      <c r="E19" s="22"/>
      <c r="F19" s="21"/>
      <c r="G19" s="20"/>
      <c r="H19" s="21"/>
      <c r="I19" s="21"/>
      <c r="J19" s="21"/>
      <c r="K19" s="33"/>
      <c r="L19" s="11"/>
    </row>
    <row r="20" spans="2:12" ht="17.25" thickBot="1" x14ac:dyDescent="0.35">
      <c r="B20" s="34">
        <v>17</v>
      </c>
      <c r="C20" s="35"/>
      <c r="D20" s="36"/>
      <c r="E20" s="37"/>
      <c r="F20" s="36"/>
      <c r="G20" s="38"/>
      <c r="H20" s="36"/>
      <c r="I20" s="36"/>
      <c r="J20" s="36"/>
      <c r="K20" s="39"/>
      <c r="L20" s="11"/>
    </row>
    <row r="21" spans="2:12" ht="17.25" thickBot="1" x14ac:dyDescent="0.35">
      <c r="B21" s="18"/>
      <c r="C21" s="18"/>
      <c r="D21" s="18"/>
      <c r="F21" s="18"/>
      <c r="G21" s="40" t="e">
        <f>AVERAGE(G3:G20)</f>
        <v>#DIV/0!</v>
      </c>
      <c r="H21" s="104" t="s">
        <v>20</v>
      </c>
      <c r="I21" s="104"/>
      <c r="J21" s="104"/>
      <c r="K21" s="41" t="e">
        <f>AVERAGE(K3:K20)</f>
        <v>#DIV/0!</v>
      </c>
    </row>
    <row r="22" spans="2:12" x14ac:dyDescent="0.3">
      <c r="B22" s="18"/>
      <c r="C22" s="18"/>
      <c r="D22" s="18"/>
      <c r="F22" s="18"/>
      <c r="G22" s="18"/>
      <c r="H22" s="18"/>
      <c r="I22" s="18"/>
      <c r="J22" s="18"/>
    </row>
    <row r="23" spans="2:12" x14ac:dyDescent="0.3">
      <c r="B23" s="18"/>
      <c r="C23" s="18"/>
      <c r="D23" s="18"/>
      <c r="F23" s="18"/>
      <c r="G23" s="18"/>
      <c r="H23" s="18"/>
      <c r="I23" s="18"/>
      <c r="J23" s="18"/>
    </row>
    <row r="24" spans="2:12" x14ac:dyDescent="0.3">
      <c r="B24" s="18"/>
      <c r="C24" s="18"/>
      <c r="D24" s="18"/>
      <c r="F24" s="18"/>
      <c r="G24" s="18"/>
      <c r="H24" s="18"/>
      <c r="I24" s="18"/>
      <c r="J24" s="18"/>
    </row>
    <row r="25" spans="2:12" x14ac:dyDescent="0.3">
      <c r="B25" s="18"/>
      <c r="C25" s="18"/>
      <c r="D25" s="18"/>
      <c r="F25" s="18"/>
      <c r="G25" s="18"/>
      <c r="H25" s="18"/>
      <c r="I25" s="18"/>
      <c r="J25" s="18"/>
    </row>
    <row r="26" spans="2:12" x14ac:dyDescent="0.3">
      <c r="B26" s="18"/>
      <c r="C26" s="18"/>
      <c r="D26" s="18"/>
      <c r="F26" s="18"/>
      <c r="G26" s="18"/>
      <c r="H26" s="18"/>
      <c r="I26" s="18"/>
      <c r="J26" s="18"/>
    </row>
    <row r="27" spans="2:12" x14ac:dyDescent="0.3">
      <c r="B27" s="18"/>
      <c r="C27" s="18"/>
      <c r="D27" s="18"/>
      <c r="F27" s="18"/>
      <c r="G27" s="18"/>
      <c r="H27" s="18"/>
      <c r="I27" s="18"/>
      <c r="J27" s="18"/>
    </row>
  </sheetData>
  <mergeCells count="2">
    <mergeCell ref="H21:J21"/>
    <mergeCell ref="B10:D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F18F-CE0B-44B1-B3F9-8D180A2FCA64}">
  <dimension ref="E5:H18"/>
  <sheetViews>
    <sheetView zoomScaleNormal="100" workbookViewId="0">
      <selection activeCell="J8" sqref="J8"/>
    </sheetView>
  </sheetViews>
  <sheetFormatPr defaultRowHeight="15" x14ac:dyDescent="0.25"/>
  <cols>
    <col min="5" max="5" width="19.42578125" customWidth="1"/>
    <col min="6" max="6" width="15.7109375" customWidth="1"/>
    <col min="7" max="7" width="13.42578125" customWidth="1"/>
    <col min="8" max="8" width="12.5703125" bestFit="1" customWidth="1"/>
  </cols>
  <sheetData>
    <row r="5" spans="5:8" x14ac:dyDescent="0.25">
      <c r="E5" s="60"/>
      <c r="F5" s="60"/>
      <c r="G5" s="60"/>
    </row>
    <row r="6" spans="5:8" x14ac:dyDescent="0.25">
      <c r="E6" s="61"/>
      <c r="F6" s="62"/>
      <c r="G6" s="63"/>
      <c r="H6" s="64"/>
    </row>
    <row r="7" spans="5:8" x14ac:dyDescent="0.25">
      <c r="E7" s="61"/>
      <c r="F7" s="62"/>
      <c r="G7" s="63"/>
      <c r="H7" s="64"/>
    </row>
    <row r="8" spans="5:8" x14ac:dyDescent="0.25">
      <c r="E8" s="61"/>
      <c r="F8" s="62"/>
      <c r="G8" s="63"/>
      <c r="H8" s="64"/>
    </row>
    <row r="9" spans="5:8" x14ac:dyDescent="0.25">
      <c r="E9" s="61"/>
      <c r="F9" s="62"/>
      <c r="G9" s="63"/>
      <c r="H9" s="64"/>
    </row>
    <row r="10" spans="5:8" x14ac:dyDescent="0.25">
      <c r="E10" s="61"/>
      <c r="F10" s="62"/>
      <c r="G10" s="63"/>
      <c r="H10" s="64"/>
    </row>
    <row r="11" spans="5:8" x14ac:dyDescent="0.25">
      <c r="E11" s="61"/>
      <c r="F11" s="63"/>
      <c r="G11" s="63"/>
      <c r="H11" s="64"/>
    </row>
    <row r="12" spans="5:8" x14ac:dyDescent="0.25">
      <c r="E12" s="61"/>
      <c r="F12" s="62"/>
      <c r="G12" s="63"/>
      <c r="H12" s="64"/>
    </row>
    <row r="13" spans="5:8" x14ac:dyDescent="0.25">
      <c r="E13" s="61"/>
      <c r="F13" s="63"/>
      <c r="G13" s="63"/>
      <c r="H13" s="64"/>
    </row>
    <row r="14" spans="5:8" x14ac:dyDescent="0.25">
      <c r="E14" s="61"/>
      <c r="F14" s="62"/>
      <c r="G14" s="63"/>
      <c r="H14" s="64"/>
    </row>
    <row r="15" spans="5:8" x14ac:dyDescent="0.25">
      <c r="E15" s="61"/>
      <c r="F15" s="62"/>
      <c r="G15" s="63"/>
      <c r="H15" s="64"/>
    </row>
    <row r="16" spans="5:8" x14ac:dyDescent="0.25">
      <c r="E16" s="61"/>
      <c r="F16" s="62"/>
      <c r="G16" s="63"/>
      <c r="H16" s="64"/>
    </row>
    <row r="17" spans="5:8" x14ac:dyDescent="0.25">
      <c r="E17" s="61"/>
      <c r="F17" s="63"/>
      <c r="G17" s="63"/>
      <c r="H17" s="64"/>
    </row>
    <row r="18" spans="5:8" x14ac:dyDescent="0.25">
      <c r="E18" s="65"/>
      <c r="F18" s="66"/>
      <c r="G18" s="67"/>
      <c r="H18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Harbour Breeze</vt:lpstr>
      <vt:lpstr>Harbour Breeze (Sale)</vt:lpstr>
      <vt:lpstr>Harbour Breeze (Rehab)</vt:lpstr>
      <vt:lpstr>Harbour Breeze (MHADA)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2024-08-17T09:10:06Z</dcterms:modified>
</cp:coreProperties>
</file>