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Yash Saindane\"/>
    </mc:Choice>
  </mc:AlternateContent>
  <bookViews>
    <workbookView xWindow="0" yWindow="0" windowWidth="2370" windowHeight="0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E54" i="1" l="1"/>
  <c r="G38" i="1"/>
  <c r="G52" i="1" l="1"/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s="1"/>
  <c r="D38" i="1" s="1"/>
  <c r="C39" i="1" l="1"/>
  <c r="C40" i="1" s="1"/>
  <c r="C41" i="1" s="1"/>
  <c r="C42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<sst xmlns="http://schemas.openxmlformats.org/spreadsheetml/2006/main" count="27" uniqueCount="24">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</sst>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E33" activePane="bottomRight" state="frozen"/>
      <selection pane="topRight" activeCell="D1" sqref="D1"/>
      <selection pane="bottomLeft" activeCell="A6" sqref="A6"/>
      <selection pane="bottomRight" activeCell="E42" sqref="E42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40</v>
      </c>
      <c r="E2" s="4"/>
      <c r="F2" s="4"/>
      <c r="G2" s="23"/>
      <c r="H2" s="1"/>
    </row>
    <row r="3" spans="1:15" x14ac:dyDescent="0.3">
      <c r="B3" s="22" t="s">
        <v>10</v>
      </c>
      <c r="C3" s="25">
        <v>46000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1840000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47.5</v>
      </c>
      <c r="D7" s="35">
        <v>1990</v>
      </c>
      <c r="E7" s="35">
        <v>2024</v>
      </c>
      <c r="F7" s="35">
        <v>60</v>
      </c>
      <c r="G7" s="53">
        <v>21500</v>
      </c>
      <c r="H7" s="62">
        <v>34</v>
      </c>
      <c r="I7" s="63">
        <f>IF(H7&gt;=5,90*H7/F7,0)</f>
        <v>51</v>
      </c>
      <c r="J7" s="64">
        <f t="shared" ref="J7:J12" si="0">G7/100*I7</f>
        <v>10965</v>
      </c>
      <c r="K7" s="64">
        <f>ROUND((G7-J7),0)</f>
        <v>10535</v>
      </c>
      <c r="L7" s="64">
        <f>ROUND((K7*C7),0)</f>
        <v>500413</v>
      </c>
      <c r="M7" s="64">
        <f>ROUND((C7*G7),0)</f>
        <v>1021250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500413</v>
      </c>
      <c r="M27" s="15">
        <f>SUM(M7:M26)</f>
        <v>1021250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1840000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500413</v>
      </c>
      <c r="D36" s="74"/>
      <c r="E36" s="17"/>
      <c r="F36" s="80"/>
      <c r="G36" s="17">
        <v>2024</v>
      </c>
      <c r="H36" s="18"/>
      <c r="I36" s="16"/>
      <c r="K36" s="18"/>
    </row>
    <row r="37" spans="2:15" x14ac:dyDescent="0.3">
      <c r="B37" s="11" t="s">
        <v>12</v>
      </c>
      <c r="C37" s="65">
        <f>C35+C36</f>
        <v>2340413</v>
      </c>
      <c r="D37" s="30"/>
      <c r="E37" s="75"/>
      <c r="F37" s="28"/>
      <c r="G37" s="37">
        <v>1990</v>
      </c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2223392</v>
      </c>
      <c r="D38" s="30">
        <f>C38*0.9</f>
        <v>2001052.8</v>
      </c>
      <c r="E38" s="81"/>
      <c r="F38" s="28"/>
      <c r="G38" s="36">
        <f>G36-G37</f>
        <v>34</v>
      </c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1872330.4000000001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1872331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0.59999999986030161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1872330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361548.39249999996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425351.05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>
        <v>22.05</v>
      </c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>
        <v>8.65</v>
      </c>
      <c r="H49" s="37"/>
      <c r="I49" s="27"/>
      <c r="J49" s="37"/>
      <c r="K49" s="40"/>
      <c r="L49" s="37"/>
      <c r="M49" s="39"/>
      <c r="N49" s="37"/>
    </row>
    <row r="50" spans="2:14" x14ac:dyDescent="0.3">
      <c r="B50" s="83"/>
      <c r="E50" s="78"/>
      <c r="F50" s="37"/>
      <c r="G50" s="38">
        <v>11.74</v>
      </c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>
        <v>5.0599999999999996</v>
      </c>
      <c r="I51" s="27"/>
      <c r="J51" s="37"/>
      <c r="K51" s="40"/>
      <c r="L51" s="37"/>
      <c r="M51" s="39"/>
      <c r="N51" s="37"/>
    </row>
    <row r="52" spans="2:14" x14ac:dyDescent="0.3">
      <c r="E52" s="27">
        <v>60</v>
      </c>
      <c r="F52" s="27"/>
      <c r="G52" s="37">
        <f>SUM(G48:G51)</f>
        <v>47.500000000000007</v>
      </c>
      <c r="H52" s="37"/>
      <c r="I52" s="27"/>
      <c r="J52" s="37"/>
      <c r="K52" s="40"/>
      <c r="L52" s="37"/>
      <c r="M52" s="39"/>
      <c r="N52" s="37"/>
    </row>
    <row r="53" spans="2:14" x14ac:dyDescent="0.3">
      <c r="E53" s="27">
        <v>34</v>
      </c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>
        <f>-E53-E52</f>
        <v>-94</v>
      </c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2024-08-06T07:48:56Z</dcterms:modified>
</cp:coreProperties>
</file>