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hantanu Pratap Bhonsle  - SBI\"/>
    </mc:Choice>
  </mc:AlternateContent>
  <xr:revisionPtr revIDLastSave="0" documentId="13_ncr:1_{33008C1B-2478-40A4-8D60-8B08DE5AF37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7" i="4" l="1"/>
  <c r="Y46" i="4"/>
  <c r="Y45" i="4"/>
  <c r="T17" i="23"/>
  <c r="U16" i="22"/>
  <c r="R18" i="21"/>
  <c r="T20" i="20"/>
  <c r="S17" i="19"/>
  <c r="X11" i="18"/>
  <c r="S23" i="17"/>
  <c r="G34" i="4"/>
  <c r="G33" i="4"/>
  <c r="G32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<sst xmlns="http://schemas.openxmlformats.org/spreadsheetml/2006/main" count="51" uniqueCount="45">
  <si>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</si>
  <si>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</si>
  <si>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</si>
  <si>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</si>
  <si>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</si>
  <si>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</si>
  <si>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</si>
  <si>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</si>
  <si>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</si>
  <si>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</si>
  <si>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</si>
  <si>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</si>
  <si>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</si>
  <si>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</si>
  <si>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</si>
  <si>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</si>
  <si>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</si>
  <si>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</si>
  <si>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</si>
  <si>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</si>
  <si>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</si>
  <si>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</si>
  <si>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</si>
  <si>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</si>
  <si>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</si>
  <si>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</si>
  <si>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</si>
  <si>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</si>
  <si>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</si>
  <si>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</si>
  <si>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</si>
  <si>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</si>
  <si>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</si>
  <si>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</si>
  <si>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</si>
  <si>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</si>
  <si>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</si>
  <si>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</si>
  <si>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</si>
  <si>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</si>
  <si>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Shantanu Pratap Bhonsle And Mrs Snehal Shantanu Bhonsale</t>
  </si>
  <si>
    <t>Agree CA</t>
  </si>
  <si>
    <t>Bal &amp; Deck</t>
  </si>
  <si>
    <t>As per Rera</t>
  </si>
  <si>
    <t>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</si>
</sst>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515358</xdr:colOff>
      <xdr:row>49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4E3F49-34EB-49C4-8269-B1E8A880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20958" cy="8888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315560</xdr:colOff>
      <xdr:row>42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4F411-016B-45BD-BDFD-B8CBB53AB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49960" cy="75639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248876</xdr:colOff>
      <xdr:row>39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C644FA-38C5-4638-93CA-6A5C6D94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83276" cy="723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353410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91BC9E-6834-49A3-92C2-372C3789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59010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343884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80216-FFBB-4DDA-8836-702CCE6E4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49484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334357</xdr:colOff>
      <xdr:row>49</xdr:row>
      <xdr:rowOff>172704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15932-6233-40C9-A858-A389C259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39957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15</xdr:col>
      <xdr:colOff>115507</xdr:colOff>
      <xdr:row>45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6C314-B3DC-4108-9999-66994E785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8649907" cy="720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36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2FE7E-7B93-4A7E-972C-E7FC0116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6944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81DBF-8E03-4E48-9E5B-0F189ED3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20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36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5B361C-A6B2-418F-A05F-3642F88BB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839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38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9A1C1C-70A4-43A8-807A-7DA3416B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144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Y46" sqref="Y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868</v>
      </c>
      <c r="C3" s="4">
        <f>B3*1.2</f>
        <v>1041.5999999999999</v>
      </c>
      <c r="D3" s="4">
        <f t="shared" ref="D3:D14" si="2">C3*1.2</f>
        <v>1249.9199999999998</v>
      </c>
      <c r="E3" s="5">
        <f t="shared" ref="E3:E14" si="3">R3</f>
        <v>16928516</v>
      </c>
      <c r="F3" s="9">
        <f t="shared" ref="F3:F14" si="4">ROUND((E3/B3),0)</f>
        <v>19503</v>
      </c>
      <c r="G3" s="9">
        <f t="shared" ref="G3:G14" si="5">ROUND((E3/C3),0)</f>
        <v>16252</v>
      </c>
      <c r="H3" s="9">
        <f t="shared" ref="H3:H14" si="6">ROUND((E3/D3),0)</f>
        <v>13544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868</v>
      </c>
      <c r="R3" s="2">
        <v>16928516</v>
      </c>
    </row>
    <row r="4" spans="1:20" x14ac:dyDescent="0.25">
      <c r="A4" s="4">
        <f t="shared" ref="A4:A9" si="9">N4</f>
        <v>0</v>
      </c>
      <c r="B4" s="4">
        <f t="shared" ref="B4:B9" si="10">Q4</f>
        <v>1125</v>
      </c>
      <c r="C4" s="4">
        <f t="shared" ref="C4:C9" si="11">B4*1.2</f>
        <v>1350</v>
      </c>
      <c r="D4" s="4">
        <f t="shared" ref="D4:D9" si="12">C4*1.2</f>
        <v>1620</v>
      </c>
      <c r="E4" s="5">
        <f t="shared" ref="E4:E9" si="13">R4</f>
        <v>22439295</v>
      </c>
      <c r="F4" s="9">
        <f t="shared" ref="F4:F9" si="14">ROUND((E4/B4),0)</f>
        <v>19946</v>
      </c>
      <c r="G4" s="9">
        <f t="shared" ref="G4:G9" si="15">ROUND((E4/C4),0)</f>
        <v>16622</v>
      </c>
      <c r="H4" s="9">
        <f t="shared" ref="H4:H9" si="16">ROUND((E4/D4),0)</f>
        <v>13851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1125</v>
      </c>
      <c r="R4" s="2">
        <v>22439295</v>
      </c>
    </row>
    <row r="5" spans="1:20" x14ac:dyDescent="0.25">
      <c r="A5" s="4">
        <f t="shared" si="9"/>
        <v>0</v>
      </c>
      <c r="B5" s="4">
        <f t="shared" si="10"/>
        <v>1250</v>
      </c>
      <c r="C5" s="4">
        <f t="shared" si="11"/>
        <v>1500</v>
      </c>
      <c r="D5" s="4">
        <f t="shared" si="12"/>
        <v>1800</v>
      </c>
      <c r="E5" s="5">
        <f t="shared" si="13"/>
        <v>22725144</v>
      </c>
      <c r="F5" s="9">
        <f t="shared" si="14"/>
        <v>18180</v>
      </c>
      <c r="G5" s="9">
        <f t="shared" si="15"/>
        <v>15150</v>
      </c>
      <c r="H5" s="9">
        <f t="shared" si="16"/>
        <v>12625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1250</v>
      </c>
      <c r="R5" s="2">
        <v>22725144</v>
      </c>
    </row>
    <row r="6" spans="1:20" x14ac:dyDescent="0.25">
      <c r="A6" s="4">
        <f t="shared" si="9"/>
        <v>0</v>
      </c>
      <c r="B6" s="4">
        <f t="shared" si="10"/>
        <v>868</v>
      </c>
      <c r="C6" s="4">
        <f t="shared" si="11"/>
        <v>1041.5999999999999</v>
      </c>
      <c r="D6" s="4">
        <f t="shared" si="12"/>
        <v>1249.9199999999998</v>
      </c>
      <c r="E6" s="5">
        <f t="shared" si="13"/>
        <v>17288897</v>
      </c>
      <c r="F6" s="9">
        <f t="shared" si="14"/>
        <v>19918</v>
      </c>
      <c r="G6" s="9">
        <f t="shared" si="15"/>
        <v>16598</v>
      </c>
      <c r="H6" s="9">
        <f t="shared" si="16"/>
        <v>13832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868</v>
      </c>
      <c r="R6" s="2">
        <v>17288897</v>
      </c>
    </row>
    <row r="7" spans="1:20" x14ac:dyDescent="0.25">
      <c r="A7" s="4">
        <f t="shared" si="9"/>
        <v>0</v>
      </c>
      <c r="B7" s="4">
        <f t="shared" si="10"/>
        <v>890</v>
      </c>
      <c r="C7" s="4">
        <f t="shared" si="11"/>
        <v>1068</v>
      </c>
      <c r="D7" s="4">
        <f t="shared" si="12"/>
        <v>1281.5999999999999</v>
      </c>
      <c r="E7" s="5">
        <f t="shared" si="13"/>
        <v>20796059</v>
      </c>
      <c r="F7" s="9">
        <f t="shared" si="14"/>
        <v>23366</v>
      </c>
      <c r="G7" s="9">
        <f t="shared" si="15"/>
        <v>19472</v>
      </c>
      <c r="H7" s="9">
        <f t="shared" si="16"/>
        <v>16227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890</v>
      </c>
      <c r="R7" s="2">
        <v>20796059</v>
      </c>
    </row>
    <row r="8" spans="1:20" x14ac:dyDescent="0.25">
      <c r="A8" s="4">
        <f t="shared" si="9"/>
        <v>0</v>
      </c>
      <c r="B8" s="4">
        <f t="shared" si="10"/>
        <v>893</v>
      </c>
      <c r="C8" s="4">
        <f t="shared" si="11"/>
        <v>1071.5999999999999</v>
      </c>
      <c r="D8" s="4">
        <f t="shared" si="12"/>
        <v>1285.9199999999998</v>
      </c>
      <c r="E8" s="5">
        <f t="shared" si="13"/>
        <v>18637807</v>
      </c>
      <c r="F8" s="9">
        <f t="shared" si="14"/>
        <v>20871</v>
      </c>
      <c r="G8" s="9">
        <f t="shared" si="15"/>
        <v>17393</v>
      </c>
      <c r="H8" s="9">
        <f t="shared" si="16"/>
        <v>14494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893</v>
      </c>
      <c r="R8" s="2">
        <v>18637807</v>
      </c>
    </row>
    <row r="9" spans="1:20" s="43" customFormat="1" x14ac:dyDescent="0.25">
      <c r="A9" s="41">
        <f t="shared" si="9"/>
        <v>0</v>
      </c>
      <c r="B9" s="41">
        <f t="shared" si="10"/>
        <v>1250</v>
      </c>
      <c r="C9" s="41">
        <f t="shared" si="11"/>
        <v>1500</v>
      </c>
      <c r="D9" s="41">
        <f t="shared" si="12"/>
        <v>1800</v>
      </c>
      <c r="E9" s="42">
        <f t="shared" si="13"/>
        <v>29093287</v>
      </c>
      <c r="F9" s="41">
        <f t="shared" si="14"/>
        <v>23275</v>
      </c>
      <c r="G9" s="41">
        <f t="shared" si="15"/>
        <v>19396</v>
      </c>
      <c r="H9" s="41">
        <f t="shared" si="16"/>
        <v>16163</v>
      </c>
      <c r="I9" s="41" t="e">
        <f>#REF!</f>
        <v>#REF!</v>
      </c>
      <c r="J9" s="41">
        <f t="shared" si="17"/>
        <v>0</v>
      </c>
      <c r="O9" s="43">
        <v>0</v>
      </c>
      <c r="P9" s="43">
        <f t="shared" si="18"/>
        <v>0</v>
      </c>
      <c r="Q9" s="43">
        <v>1250</v>
      </c>
      <c r="R9" s="44">
        <v>29093287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1">N16</f>
        <v>0</v>
      </c>
      <c r="B16" s="41">
        <f t="shared" ref="B16:B28" si="32">Q16</f>
        <v>1250</v>
      </c>
      <c r="C16" s="41">
        <f>B16*1.2</f>
        <v>1500</v>
      </c>
      <c r="D16" s="41">
        <f t="shared" ref="D16:D28" si="33">C16*1.2</f>
        <v>1800</v>
      </c>
      <c r="E16" s="42">
        <f t="shared" ref="E16:E28" si="34">R16</f>
        <v>32500000</v>
      </c>
      <c r="F16" s="41">
        <f t="shared" ref="F16:F28" si="35">ROUND((E16/B16),0)</f>
        <v>26000</v>
      </c>
      <c r="G16" s="41">
        <f t="shared" ref="G16:G28" si="36">ROUND((E16/C16),0)</f>
        <v>21667</v>
      </c>
      <c r="H16" s="41">
        <f t="shared" ref="H16:H28" si="37">ROUND((E16/D16),0)</f>
        <v>18056</v>
      </c>
      <c r="I16" s="41" t="e">
        <f>#REF!</f>
        <v>#REF!</v>
      </c>
      <c r="J16" s="41">
        <f t="shared" ref="J16:J28" si="38">S16</f>
        <v>0</v>
      </c>
      <c r="O16" s="43">
        <v>0</v>
      </c>
      <c r="P16" s="43">
        <f t="shared" ref="P16:Q28" si="39">O16/1.2</f>
        <v>0</v>
      </c>
      <c r="Q16" s="43">
        <v>1250</v>
      </c>
      <c r="R16" s="44">
        <v>32500000</v>
      </c>
    </row>
    <row r="17" spans="1:24" x14ac:dyDescent="0.25">
      <c r="A17" s="4">
        <f t="shared" si="31"/>
        <v>0</v>
      </c>
      <c r="B17" s="4">
        <f t="shared" si="32"/>
        <v>869</v>
      </c>
      <c r="C17" s="4">
        <f t="shared" ref="C17:C28" si="40">B17*1.2</f>
        <v>1042.8</v>
      </c>
      <c r="D17" s="4">
        <f t="shared" si="33"/>
        <v>1251.3599999999999</v>
      </c>
      <c r="E17" s="5">
        <f t="shared" si="34"/>
        <v>21000000</v>
      </c>
      <c r="F17" s="9">
        <f t="shared" si="35"/>
        <v>24166</v>
      </c>
      <c r="G17" s="9">
        <f t="shared" si="36"/>
        <v>20138</v>
      </c>
      <c r="H17" s="9">
        <f t="shared" si="37"/>
        <v>16782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869</v>
      </c>
      <c r="R17" s="2">
        <v>21000000</v>
      </c>
    </row>
    <row r="18" spans="1:24" x14ac:dyDescent="0.25">
      <c r="A18" s="4">
        <f t="shared" si="31"/>
        <v>0</v>
      </c>
      <c r="B18" s="4">
        <f t="shared" si="32"/>
        <v>1125</v>
      </c>
      <c r="C18" s="4">
        <f t="shared" si="40"/>
        <v>1350</v>
      </c>
      <c r="D18" s="4">
        <f t="shared" si="33"/>
        <v>1620</v>
      </c>
      <c r="E18" s="5">
        <f t="shared" si="34"/>
        <v>28700000</v>
      </c>
      <c r="F18" s="9">
        <f t="shared" si="35"/>
        <v>25511</v>
      </c>
      <c r="G18" s="9">
        <f t="shared" si="36"/>
        <v>21259</v>
      </c>
      <c r="H18" s="9">
        <f t="shared" si="37"/>
        <v>17716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1125</v>
      </c>
      <c r="R18" s="2">
        <v>28700000</v>
      </c>
    </row>
    <row r="19" spans="1:24" s="43" customFormat="1" x14ac:dyDescent="0.25">
      <c r="A19" s="41">
        <f t="shared" si="31"/>
        <v>0</v>
      </c>
      <c r="B19" s="41">
        <f t="shared" si="32"/>
        <v>1250</v>
      </c>
      <c r="C19" s="41">
        <f t="shared" si="40"/>
        <v>1500</v>
      </c>
      <c r="D19" s="41">
        <f t="shared" si="33"/>
        <v>1800</v>
      </c>
      <c r="E19" s="42">
        <f t="shared" si="34"/>
        <v>33800000</v>
      </c>
      <c r="F19" s="41">
        <f t="shared" si="35"/>
        <v>27040</v>
      </c>
      <c r="G19" s="41">
        <f t="shared" si="36"/>
        <v>22533</v>
      </c>
      <c r="H19" s="41">
        <f t="shared" si="37"/>
        <v>18778</v>
      </c>
      <c r="I19" s="41" t="e">
        <f>#REF!</f>
        <v>#REF!</v>
      </c>
      <c r="J19" s="41">
        <f t="shared" si="38"/>
        <v>0</v>
      </c>
      <c r="O19" s="43">
        <v>0</v>
      </c>
      <c r="P19" s="43">
        <f t="shared" si="39"/>
        <v>0</v>
      </c>
      <c r="Q19" s="43">
        <v>1250</v>
      </c>
      <c r="R19" s="44">
        <v>33800000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23000</v>
      </c>
      <c r="X31" s="22"/>
    </row>
    <row r="32" spans="1:24" ht="15.75" x14ac:dyDescent="0.25">
      <c r="E32" t="s">
        <v>41</v>
      </c>
      <c r="F32" s="7">
        <v>78.39</v>
      </c>
      <c r="G32" s="6">
        <f>F32*10.764</f>
        <v>843.78995999999995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42</v>
      </c>
      <c r="F33" s="7">
        <v>4.5599999999999996</v>
      </c>
      <c r="G33" s="6">
        <f>F33*10.764</f>
        <v>49.083839999999995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G34">
        <f>SUM(G32:G33)</f>
        <v>892.87379999999996</v>
      </c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23000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26000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893</v>
      </c>
      <c r="X44" s="24" t="s">
        <v>44</v>
      </c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23218000</v>
      </c>
      <c r="X45" s="33">
        <v>800000</v>
      </c>
      <c r="Y45" s="15">
        <f>W45+X45</f>
        <v>24018000</v>
      </c>
    </row>
    <row r="46" spans="5:25" ht="15.75" x14ac:dyDescent="0.25">
      <c r="S46" s="11"/>
      <c r="T46" s="10"/>
      <c r="U46" s="17" t="s">
        <v>25</v>
      </c>
      <c r="V46" s="23"/>
      <c r="W46" s="34">
        <f>W45*0.98</f>
        <v>22753640</v>
      </c>
      <c r="X46" s="35"/>
      <c r="Y46" s="15">
        <f>Y45*0.98</f>
        <v>23537640</v>
      </c>
    </row>
    <row r="47" spans="5:25" ht="15.75" x14ac:dyDescent="0.25">
      <c r="S47" s="10"/>
      <c r="T47" s="10"/>
      <c r="U47" s="17" t="s">
        <v>26</v>
      </c>
      <c r="V47" s="23"/>
      <c r="W47" s="34">
        <f>W45*0.8</f>
        <v>18574400</v>
      </c>
      <c r="X47" s="34"/>
      <c r="Y47" s="15">
        <f>Y45*0.8</f>
        <v>19214400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2679000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48370.833333333336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16:R18"/>
  <sheetViews>
    <sheetView zoomScaleNormal="100" workbookViewId="0">
      <selection activeCell="U23" sqref="U23"/>
    </sheetView>
  </sheetViews>
  <sheetFormatPr defaultRowHeight="15" x14ac:dyDescent="0.25"/>
  <sheetData>
    <row r="16" spans="18:18" x14ac:dyDescent="0.25">
      <c r="R16">
        <v>839</v>
      </c>
    </row>
    <row r="17" spans="18:18" x14ac:dyDescent="0.25">
      <c r="R17">
        <v>51</v>
      </c>
    </row>
    <row r="18" spans="18:18" x14ac:dyDescent="0.25">
      <c r="R18">
        <f>SUM(R16:R17)</f>
        <v>890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U14:U16"/>
  <sheetViews>
    <sheetView workbookViewId="0">
      <selection activeCell="U16" sqref="U16"/>
    </sheetView>
  </sheetViews>
  <sheetFormatPr defaultRowHeight="15" x14ac:dyDescent="0.25"/>
  <sheetData>
    <row r="14" spans="21:21" x14ac:dyDescent="0.25">
      <c r="U14">
        <v>844</v>
      </c>
    </row>
    <row r="15" spans="21:21" x14ac:dyDescent="0.25">
      <c r="U15">
        <v>49</v>
      </c>
    </row>
    <row r="16" spans="21:21" x14ac:dyDescent="0.25">
      <c r="U16">
        <f>SUM(U14:U15)</f>
        <v>893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5:T17"/>
  <sheetViews>
    <sheetView workbookViewId="0">
      <selection activeCell="W27" sqref="W27"/>
    </sheetView>
  </sheetViews>
  <sheetFormatPr defaultRowHeight="15" x14ac:dyDescent="0.25"/>
  <sheetData>
    <row r="15" spans="20:20" x14ac:dyDescent="0.25">
      <c r="T15">
        <v>1168</v>
      </c>
    </row>
    <row r="16" spans="20:20" x14ac:dyDescent="0.25">
      <c r="T16">
        <v>82</v>
      </c>
    </row>
    <row r="17" spans="20:20" x14ac:dyDescent="0.25">
      <c r="T17">
        <f>SUM(T15:T16)</f>
        <v>1250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4" sqref="R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P15" sqref="P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6" sqref="Q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16" sqref="P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1:S23"/>
  <sheetViews>
    <sheetView topLeftCell="A7" zoomScaleNormal="100" workbookViewId="0">
      <selection activeCell="S23" sqref="S23"/>
    </sheetView>
  </sheetViews>
  <sheetFormatPr defaultRowHeight="15" x14ac:dyDescent="0.25"/>
  <sheetData>
    <row r="21" spans="19:19" x14ac:dyDescent="0.25">
      <c r="S21">
        <v>818</v>
      </c>
    </row>
    <row r="22" spans="19:19" x14ac:dyDescent="0.25">
      <c r="S22">
        <v>50</v>
      </c>
    </row>
    <row r="23" spans="19:19" x14ac:dyDescent="0.25">
      <c r="S23">
        <f>SUM(S21:S22)</f>
        <v>868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9:X11"/>
  <sheetViews>
    <sheetView topLeftCell="F1" zoomScaleNormal="100" workbookViewId="0">
      <selection activeCell="Z18" sqref="Z18"/>
    </sheetView>
  </sheetViews>
  <sheetFormatPr defaultRowHeight="15" x14ac:dyDescent="0.25"/>
  <sheetData>
    <row r="9" spans="24:24" x14ac:dyDescent="0.25">
      <c r="X9">
        <v>1072</v>
      </c>
    </row>
    <row r="10" spans="24:24" x14ac:dyDescent="0.25">
      <c r="X10">
        <v>53</v>
      </c>
    </row>
    <row r="11" spans="24:24" x14ac:dyDescent="0.25">
      <c r="X11">
        <f>SUM(X9:X10)</f>
        <v>1125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7"/>
  <sheetViews>
    <sheetView workbookViewId="0">
      <selection activeCell="X25" sqref="X25"/>
    </sheetView>
  </sheetViews>
  <sheetFormatPr defaultRowHeight="15" x14ac:dyDescent="0.25"/>
  <sheetData>
    <row r="1" spans="1:19" x14ac:dyDescent="0.25">
      <c r="A1" s="6"/>
    </row>
    <row r="15" spans="1:19" x14ac:dyDescent="0.25">
      <c r="S15">
        <v>1168</v>
      </c>
    </row>
    <row r="16" spans="1:19" x14ac:dyDescent="0.25">
      <c r="S16">
        <v>82</v>
      </c>
    </row>
    <row r="17" spans="19:19" x14ac:dyDescent="0.25">
      <c r="S17">
        <f>SUM(S15:S16)</f>
        <v>1250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8:T20"/>
  <sheetViews>
    <sheetView zoomScaleNormal="100" workbookViewId="0">
      <selection activeCell="W26" sqref="W26"/>
    </sheetView>
  </sheetViews>
  <sheetFormatPr defaultRowHeight="15" x14ac:dyDescent="0.25"/>
  <sheetData>
    <row r="18" spans="20:20" x14ac:dyDescent="0.25">
      <c r="T18">
        <v>818</v>
      </c>
    </row>
    <row r="19" spans="20:20" x14ac:dyDescent="0.25">
      <c r="T19">
        <v>50</v>
      </c>
    </row>
    <row r="20" spans="20:20" x14ac:dyDescent="0.25">
      <c r="T20">
        <f>SUM(T18:T19)</f>
        <v>868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2024-08-06T06:58:13Z</dcterms:modified>
</cp:coreProperties>
</file>