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uvarna Sahebrao Auti\"/>
    </mc:Choice>
  </mc:AlternateContent>
  <xr:revisionPtr revIDLastSave="0" documentId="13_ncr:1_{13EF8FE8-763F-4C9B-8F59-3F0FFD3DE0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6" i="4" l="1"/>
  <c r="T6" i="4"/>
  <c r="Q6" i="4"/>
  <c r="S6" i="4"/>
  <c r="P3" i="4"/>
  <c r="C7" i="4"/>
  <c r="C8" i="4"/>
  <c r="C9" i="4"/>
  <c r="C10" i="4"/>
  <c r="C11" i="4"/>
  <c r="C12" i="4"/>
  <c r="C13" i="4"/>
  <c r="C14" i="4"/>
  <c r="C15" i="4"/>
  <c r="C2" i="4"/>
  <c r="Q7" i="4"/>
  <c r="Q8" i="4"/>
  <c r="Q9" i="4"/>
  <c r="Q10" i="4"/>
  <c r="Q11" i="4"/>
  <c r="Q12" i="4"/>
  <c r="Q13" i="4"/>
  <c r="Q14" i="4"/>
  <c r="Q15" i="4"/>
  <c r="I28" i="4"/>
  <c r="H24" i="4"/>
  <c r="H22" i="4"/>
  <c r="I21" i="4"/>
  <c r="H31" i="4"/>
  <c r="I20" i="4"/>
  <c r="I19" i="4"/>
  <c r="P12" i="4" l="1"/>
  <c r="P11" i="4"/>
  <c r="P10" i="4"/>
  <c r="P9" i="4"/>
  <c r="P8" i="4"/>
  <c r="P7" i="4"/>
  <c r="P6" i="4"/>
  <c r="P5" i="4"/>
  <c r="P4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<sst xmlns="http://schemas.openxmlformats.org/spreadsheetml/2006/main" count="27" uniqueCount="24">
  <si>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</si>
  <si>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</si>
  <si>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</si>
  <si>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</si>
  <si>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</si>
  <si>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</si>
  <si>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</si>
  <si>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</si>
  <si>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</si>
  <si>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</si>
  <si>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</si>
  <si>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</si>
  <si>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</si>
  <si>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1102, 11th Floor, Wing - B, Sky Empire, Sector 3, Pushpak Nagar, Village - Dapoli, </t>
  </si>
  <si>
    <t>rera ca</t>
  </si>
  <si>
    <t>bal</t>
  </si>
  <si>
    <t>rate</t>
  </si>
  <si>
    <t>fmv</t>
  </si>
  <si>
    <t>agreement - 11.07.24</t>
  </si>
  <si>
    <t>sd</t>
  </si>
  <si>
    <t>av</t>
  </si>
  <si>
    <t>rd</t>
  </si>
  <si>
    <t>bv</t>
  </si>
  <si>
    <t>non acc 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</si>
</sst>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46367</xdr:colOff>
      <xdr:row>18</xdr:row>
      <xdr:rowOff>180974</xdr:rowOff>
    </xdr:from>
    <xdr:to>
      <xdr:col>29</xdr:col>
      <xdr:colOff>115508</xdr:colOff>
      <xdr:row>44</xdr:row>
      <xdr:rowOff>86781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E1764B-9D9E-4D42-A1A7-BA376418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5442" y="4181474"/>
          <a:ext cx="5555541" cy="4858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01A3C-3FA8-4341-A72A-A8EDC09B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C0A194-58B8-46E5-8F13-44A3622C7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E3AE83-3E48-4DFF-AFB5-2529B850E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153571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2B0C0-C379-40A7-9528-643F5436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392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ECB48B-F86F-49B5-BD72-3E5E1623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S19" sqref="S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369</v>
      </c>
      <c r="C2" s="4">
        <f>B2*1.1</f>
        <v>405.90000000000003</v>
      </c>
      <c r="D2" s="4">
        <f t="shared" ref="D2:D13" si="2">C2*1.2</f>
        <v>487.08000000000004</v>
      </c>
      <c r="E2" s="5">
        <f t="shared" ref="E2:E13" si="3">R2</f>
        <v>4225000</v>
      </c>
      <c r="F2" s="15">
        <f t="shared" ref="F2:F13" si="4">ROUND((E2/B2),0)</f>
        <v>11450</v>
      </c>
      <c r="G2" s="10">
        <f t="shared" ref="G2:G13" si="5">ROUND((E2/C2),0)</f>
        <v>10409</v>
      </c>
      <c r="H2" s="10">
        <f t="shared" ref="H2:H13" si="6">ROUND((E2/D2),0)</f>
        <v>8674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369</v>
      </c>
      <c r="R2" s="2">
        <v>4225000</v>
      </c>
      <c r="S2" s="8"/>
      <c r="T2" s="8"/>
    </row>
    <row r="3" spans="1:21" x14ac:dyDescent="0.25">
      <c r="A3" s="4">
        <f t="shared" si="0"/>
        <v>0</v>
      </c>
      <c r="B3" s="4">
        <f t="shared" si="1"/>
        <v>475</v>
      </c>
      <c r="C3" s="4">
        <f t="shared" ref="C3:C15" si="9">B3*1.1</f>
        <v>522.5</v>
      </c>
      <c r="D3" s="4">
        <f t="shared" si="2"/>
        <v>627</v>
      </c>
      <c r="E3" s="5">
        <f t="shared" si="3"/>
        <v>5000000</v>
      </c>
      <c r="F3" s="15">
        <f t="shared" si="4"/>
        <v>10526</v>
      </c>
      <c r="G3" s="10">
        <f t="shared" si="5"/>
        <v>9569</v>
      </c>
      <c r="H3" s="10">
        <f t="shared" si="6"/>
        <v>7974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475</v>
      </c>
      <c r="R3" s="2">
        <v>5000000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369</v>
      </c>
      <c r="C4" s="4">
        <f t="shared" si="9"/>
        <v>405.90000000000003</v>
      </c>
      <c r="D4" s="4">
        <f t="shared" si="2"/>
        <v>487.08000000000004</v>
      </c>
      <c r="E4" s="5">
        <f t="shared" si="3"/>
        <v>4950000</v>
      </c>
      <c r="F4" s="10">
        <f t="shared" si="4"/>
        <v>13415</v>
      </c>
      <c r="G4" s="10">
        <f t="shared" si="5"/>
        <v>12195</v>
      </c>
      <c r="H4" s="10">
        <f t="shared" si="6"/>
        <v>10163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369</v>
      </c>
      <c r="R4" s="2">
        <v>4950000</v>
      </c>
      <c r="S4" s="8"/>
      <c r="T4" s="8"/>
    </row>
    <row r="5" spans="1:21" x14ac:dyDescent="0.25">
      <c r="A5" s="4">
        <f t="shared" si="0"/>
        <v>0</v>
      </c>
      <c r="B5" s="4">
        <f t="shared" si="1"/>
        <v>369</v>
      </c>
      <c r="C5" s="4">
        <f t="shared" si="9"/>
        <v>405.90000000000003</v>
      </c>
      <c r="D5" s="4">
        <f t="shared" si="2"/>
        <v>487.08000000000004</v>
      </c>
      <c r="E5" s="5">
        <f t="shared" si="3"/>
        <v>4210000</v>
      </c>
      <c r="F5" s="10">
        <f t="shared" si="4"/>
        <v>11409</v>
      </c>
      <c r="G5" s="10">
        <f t="shared" si="5"/>
        <v>10372</v>
      </c>
      <c r="H5" s="10">
        <f t="shared" si="6"/>
        <v>8643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369</v>
      </c>
      <c r="R5" s="2">
        <v>4210000</v>
      </c>
      <c r="S5" s="8"/>
      <c r="T5" s="8"/>
    </row>
    <row r="6" spans="1:21" x14ac:dyDescent="0.25">
      <c r="A6" s="4">
        <f t="shared" si="0"/>
        <v>0</v>
      </c>
      <c r="B6" s="4">
        <f t="shared" si="1"/>
        <v>704.90206799999987</v>
      </c>
      <c r="C6" s="4">
        <f t="shared" si="9"/>
        <v>775.39227479999988</v>
      </c>
      <c r="D6" s="4">
        <f t="shared" si="2"/>
        <v>930.47072975999981</v>
      </c>
      <c r="E6" s="5">
        <f t="shared" si="3"/>
        <v>6000000</v>
      </c>
      <c r="F6" s="15">
        <f t="shared" si="4"/>
        <v>8512</v>
      </c>
      <c r="G6" s="10">
        <f t="shared" si="5"/>
        <v>7738</v>
      </c>
      <c r="H6" s="10">
        <f t="shared" si="6"/>
        <v>6448</v>
      </c>
      <c r="I6" s="4" t="e">
        <f>#REF!</f>
        <v>#REF!</v>
      </c>
      <c r="J6" s="4">
        <f t="shared" si="7"/>
        <v>65.486999999999995</v>
      </c>
      <c r="O6">
        <v>0</v>
      </c>
      <c r="P6">
        <f t="shared" si="8"/>
        <v>0</v>
      </c>
      <c r="Q6">
        <f>S6*10.764</f>
        <v>704.90206799999987</v>
      </c>
      <c r="R6" s="2">
        <v>6000000</v>
      </c>
      <c r="S6" s="8">
        <f>55.319+5.675+4.493</f>
        <v>65.486999999999995</v>
      </c>
      <c r="T6" s="16">
        <f>R6+360000+30000</f>
        <v>6390000</v>
      </c>
      <c r="U6">
        <f>T6/Q6</f>
        <v>9065.08902453667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5" si="10">P7/1.1</f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369</v>
      </c>
      <c r="I19">
        <f>34.317*10.764</f>
        <v>369.38818799999996</v>
      </c>
    </row>
    <row r="20" spans="7:24" x14ac:dyDescent="0.25">
      <c r="G20" t="s">
        <v>15</v>
      </c>
      <c r="H20">
        <v>58</v>
      </c>
      <c r="I20">
        <f>5.398*10.764</f>
        <v>58.104071999999995</v>
      </c>
    </row>
    <row r="21" spans="7:24" x14ac:dyDescent="0.25">
      <c r="G21" t="s">
        <v>23</v>
      </c>
      <c r="H21">
        <v>30</v>
      </c>
      <c r="I21">
        <f>2.782*10.764</f>
        <v>29.945447999999999</v>
      </c>
    </row>
    <row r="22" spans="7:24" x14ac:dyDescent="0.25">
      <c r="H22">
        <f>H21+H20+H19</f>
        <v>457</v>
      </c>
    </row>
    <row r="23" spans="7:24" x14ac:dyDescent="0.25">
      <c r="G23" s="6" t="s">
        <v>16</v>
      </c>
      <c r="H23" s="6">
        <v>10000</v>
      </c>
    </row>
    <row r="24" spans="7:24" x14ac:dyDescent="0.25">
      <c r="G24" t="s">
        <v>17</v>
      </c>
      <c r="H24">
        <f>H23*H22</f>
        <v>4570000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4000000</v>
      </c>
      <c r="I28">
        <f>H28*1.1</f>
        <v>4400000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19</v>
      </c>
      <c r="H29">
        <v>240000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G30" t="s">
        <v>21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22</v>
      </c>
      <c r="H31">
        <f>SUM(H28:H30)</f>
        <v>4270000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2024-08-05T10:52:01Z</dcterms:modified>
</cp:coreProperties>
</file>