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Mira Road\MOHD ARIF QURESHI\"/>
    </mc:Choice>
  </mc:AlternateContent>
  <xr:revisionPtr revIDLastSave="0" documentId="13_ncr:1_{84B12EE4-3953-446D-94BF-0D4201635B3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9" i="4" l="1"/>
  <c r="U8" i="4"/>
  <c r="T9" i="4"/>
  <c r="P9" i="4"/>
  <c r="T8" i="4"/>
  <c r="P8" i="4"/>
  <c r="O37" i="4"/>
  <c r="O36" i="4"/>
  <c r="O35" i="4"/>
  <c r="O33" i="4"/>
  <c r="O34" i="4"/>
  <c r="O32" i="4"/>
  <c r="O22" i="4"/>
  <c r="O23" i="4"/>
  <c r="O30" i="4" s="1"/>
  <c r="O24" i="4"/>
  <c r="O25" i="4"/>
  <c r="O26" i="4"/>
  <c r="O27" i="4"/>
  <c r="O28" i="4"/>
  <c r="O29" i="4"/>
  <c r="O21" i="4"/>
  <c r="H20" i="4"/>
  <c r="I18" i="4"/>
  <c r="H28" i="4"/>
  <c r="Q12" i="4" l="1"/>
  <c r="P12" i="4"/>
  <c r="P11" i="4"/>
  <c r="Q11" i="4" s="1"/>
  <c r="Q10" i="4"/>
  <c r="P10" i="4"/>
  <c r="Q9" i="4"/>
  <c r="Q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<sst xmlns="http://schemas.openxmlformats.org/spreadsheetml/2006/main" count="32" uniqueCount="28">
  <si>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</si>
  <si>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</si>
  <si>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</si>
  <si>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</si>
  <si>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</si>
  <si>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</si>
  <si>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</si>
  <si>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</si>
  <si>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</si>
  <si>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</si>
  <si>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</si>
  <si>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</si>
  <si>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</si>
  <si>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806, 8th Floor, Building No B5, Poonam Estate Cluster 2 Building No 7 8 9 CHSL, Opp Surya Shopping Centre , MIRA ROAD EAST,</t>
  </si>
  <si>
    <t>agreement  - 02.07.24</t>
  </si>
  <si>
    <t>av</t>
  </si>
  <si>
    <t>sd</t>
  </si>
  <si>
    <t>rd</t>
  </si>
  <si>
    <t>bv</t>
  </si>
  <si>
    <t>ca</t>
  </si>
  <si>
    <t>rate</t>
  </si>
  <si>
    <t>fmv</t>
  </si>
  <si>
    <t>mca</t>
  </si>
  <si>
    <t>fb</t>
  </si>
  <si>
    <t>db</t>
  </si>
  <si>
    <t>weightage remark</t>
  </si>
  <si>
    <t>08.04.24</t>
  </si>
  <si>
    <t>oc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</si>
</sst>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  <xf numFmtId="4" fontId="1" fillId="3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49</xdr:row>
      <xdr:rowOff>86976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D3AE32-C4B4-4CFB-BD70-4BEF9EA5E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9642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401297</xdr:colOff>
      <xdr:row>52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184CF9-534D-4E28-B309-D5B879EE7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35697" cy="8916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315560</xdr:colOff>
      <xdr:row>44</xdr:row>
      <xdr:rowOff>96407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BB69DD-745D-47D5-B7F5-7EE6FD0DC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9960" cy="82879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477508</xdr:colOff>
      <xdr:row>46</xdr:row>
      <xdr:rowOff>67834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7EF502-4596-4892-8565-8FB58DD01C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11908" cy="830695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353665</xdr:colOff>
      <xdr:row>54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3FD06B-0E2D-42A9-B687-D4BD9677B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88065" cy="89642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353665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8461AB-F675-49F0-95C1-638FB75AFF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88065" cy="89642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EE08068-BDCF-4086-8CEE-70C920FAE9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582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1A1581-0D40-4A02-9C3B-ADE0ACAB6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543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H20" sqref="H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85546875" customWidth="1"/>
    <col min="20" max="20" width="13.42578125" bestFit="1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585</v>
      </c>
      <c r="C2" s="4">
        <f>B2*1.2</f>
        <v>702</v>
      </c>
      <c r="D2" s="4">
        <f t="shared" ref="D2:D13" si="2">C2*1.2</f>
        <v>842.4</v>
      </c>
      <c r="E2" s="5">
        <f t="shared" ref="E2:E13" si="3">R2</f>
        <v>9500000</v>
      </c>
      <c r="F2" s="10">
        <f t="shared" ref="F2:F13" si="4">ROUND((E2/B2),0)</f>
        <v>16239</v>
      </c>
      <c r="G2" s="10">
        <f t="shared" ref="G2:G13" si="5">ROUND((E2/C2),0)</f>
        <v>13533</v>
      </c>
      <c r="H2" s="10">
        <f t="shared" ref="H2:H13" si="6">ROUND((E2/D2),0)</f>
        <v>11277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585</v>
      </c>
      <c r="R2" s="2">
        <v>9500000</v>
      </c>
      <c r="S2" s="8"/>
      <c r="T2" s="8"/>
    </row>
    <row r="3" spans="1:21" x14ac:dyDescent="0.25">
      <c r="A3" s="4">
        <f t="shared" si="0"/>
        <v>0</v>
      </c>
      <c r="B3" s="4">
        <f t="shared" si="1"/>
        <v>700</v>
      </c>
      <c r="C3" s="4">
        <f t="shared" ref="C3:C15" si="9">B3*1.2</f>
        <v>840</v>
      </c>
      <c r="D3" s="4">
        <f t="shared" si="2"/>
        <v>1008</v>
      </c>
      <c r="E3" s="17">
        <f t="shared" si="3"/>
        <v>12000000</v>
      </c>
      <c r="F3" s="15">
        <f t="shared" si="4"/>
        <v>17143</v>
      </c>
      <c r="G3" s="10">
        <f t="shared" si="5"/>
        <v>14286</v>
      </c>
      <c r="H3" s="10">
        <f t="shared" si="6"/>
        <v>11905</v>
      </c>
      <c r="I3" s="10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700</v>
      </c>
      <c r="R3" s="2">
        <v>12000000</v>
      </c>
      <c r="S3" s="8"/>
      <c r="T3" s="8"/>
    </row>
    <row r="4" spans="1:21" x14ac:dyDescent="0.25">
      <c r="A4" s="4">
        <f t="shared" si="0"/>
        <v>0</v>
      </c>
      <c r="B4" s="4">
        <f t="shared" si="1"/>
        <v>720</v>
      </c>
      <c r="C4" s="4">
        <f t="shared" si="9"/>
        <v>864</v>
      </c>
      <c r="D4" s="4">
        <f t="shared" si="2"/>
        <v>1036.8</v>
      </c>
      <c r="E4" s="17">
        <f t="shared" si="3"/>
        <v>11500000</v>
      </c>
      <c r="F4" s="10">
        <f t="shared" si="4"/>
        <v>15972</v>
      </c>
      <c r="G4" s="10">
        <f t="shared" si="5"/>
        <v>13310</v>
      </c>
      <c r="H4" s="10">
        <f t="shared" si="6"/>
        <v>11092</v>
      </c>
      <c r="I4" s="10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720</v>
      </c>
      <c r="R4" s="2">
        <v>11500000</v>
      </c>
      <c r="S4" s="8"/>
      <c r="T4" s="8"/>
    </row>
    <row r="5" spans="1:21" x14ac:dyDescent="0.25">
      <c r="A5" s="4">
        <f t="shared" si="0"/>
        <v>0</v>
      </c>
      <c r="B5" s="4">
        <f t="shared" si="1"/>
        <v>656</v>
      </c>
      <c r="C5" s="4">
        <f t="shared" si="9"/>
        <v>787.19999999999993</v>
      </c>
      <c r="D5" s="4">
        <f t="shared" si="2"/>
        <v>944.63999999999987</v>
      </c>
      <c r="E5" s="17">
        <f t="shared" si="3"/>
        <v>10500000</v>
      </c>
      <c r="F5" s="10">
        <f t="shared" si="4"/>
        <v>16006</v>
      </c>
      <c r="G5" s="10">
        <f t="shared" si="5"/>
        <v>13338</v>
      </c>
      <c r="H5" s="10">
        <f t="shared" si="6"/>
        <v>11115</v>
      </c>
      <c r="I5" s="10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656</v>
      </c>
      <c r="R5" s="2">
        <v>10500000</v>
      </c>
      <c r="S5" s="8"/>
      <c r="T5" s="8"/>
    </row>
    <row r="6" spans="1:21" x14ac:dyDescent="0.25">
      <c r="A6" s="4">
        <f t="shared" si="0"/>
        <v>0</v>
      </c>
      <c r="B6" s="4">
        <f t="shared" si="1"/>
        <v>595</v>
      </c>
      <c r="C6" s="4">
        <f t="shared" si="9"/>
        <v>714</v>
      </c>
      <c r="D6" s="4">
        <f t="shared" si="2"/>
        <v>856.8</v>
      </c>
      <c r="E6" s="17">
        <f t="shared" si="3"/>
        <v>9700000</v>
      </c>
      <c r="F6" s="15">
        <f t="shared" si="4"/>
        <v>16303</v>
      </c>
      <c r="G6" s="10">
        <f t="shared" si="5"/>
        <v>13585</v>
      </c>
      <c r="H6" s="10">
        <f t="shared" si="6"/>
        <v>11321</v>
      </c>
      <c r="I6" s="10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595</v>
      </c>
      <c r="R6" s="2">
        <v>9700000</v>
      </c>
      <c r="S6" s="8"/>
      <c r="T6" s="8"/>
    </row>
    <row r="7" spans="1:21" x14ac:dyDescent="0.25">
      <c r="A7" s="4">
        <f t="shared" si="0"/>
        <v>0</v>
      </c>
      <c r="B7" s="4">
        <f t="shared" si="1"/>
        <v>469</v>
      </c>
      <c r="C7" s="4">
        <f t="shared" si="9"/>
        <v>562.79999999999995</v>
      </c>
      <c r="D7" s="4">
        <f t="shared" si="2"/>
        <v>675.3599999999999</v>
      </c>
      <c r="E7" s="17">
        <f t="shared" si="3"/>
        <v>7000000</v>
      </c>
      <c r="F7" s="10">
        <f t="shared" si="4"/>
        <v>14925</v>
      </c>
      <c r="G7" s="10">
        <f t="shared" si="5"/>
        <v>12438</v>
      </c>
      <c r="H7" s="10">
        <f t="shared" si="6"/>
        <v>10365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469</v>
      </c>
      <c r="R7" s="2">
        <v>7000000</v>
      </c>
      <c r="S7" s="8"/>
      <c r="T7" s="8"/>
    </row>
    <row r="8" spans="1:21" x14ac:dyDescent="0.25">
      <c r="A8" s="4">
        <f t="shared" si="0"/>
        <v>0</v>
      </c>
      <c r="B8" s="4">
        <f t="shared" si="1"/>
        <v>519.63209999999992</v>
      </c>
      <c r="C8" s="4">
        <f t="shared" si="9"/>
        <v>623.55851999999993</v>
      </c>
      <c r="D8" s="4">
        <f t="shared" si="2"/>
        <v>748.27022399999987</v>
      </c>
      <c r="E8" s="17">
        <f t="shared" si="3"/>
        <v>9500000</v>
      </c>
      <c r="F8" s="10">
        <f t="shared" si="4"/>
        <v>18282</v>
      </c>
      <c r="G8" s="10">
        <f t="shared" si="5"/>
        <v>15235</v>
      </c>
      <c r="H8" s="10">
        <f t="shared" si="6"/>
        <v>12696</v>
      </c>
      <c r="I8" s="10" t="e">
        <f>#REF!</f>
        <v>#REF!</v>
      </c>
      <c r="J8" s="4" t="str">
        <f t="shared" si="7"/>
        <v>08.04.24</v>
      </c>
      <c r="O8">
        <v>0</v>
      </c>
      <c r="P8">
        <f>57.93*10.764</f>
        <v>623.55851999999993</v>
      </c>
      <c r="Q8">
        <f t="shared" ref="Q8:Q12" si="10">P8/1.2</f>
        <v>519.63209999999992</v>
      </c>
      <c r="R8" s="2">
        <v>9500000</v>
      </c>
      <c r="S8" s="8" t="s">
        <v>26</v>
      </c>
      <c r="T8" s="16">
        <f>R8+570000+30000</f>
        <v>10100000</v>
      </c>
      <c r="U8">
        <f>R8/Q8</f>
        <v>18282.165401252158</v>
      </c>
    </row>
    <row r="9" spans="1:21" x14ac:dyDescent="0.25">
      <c r="A9" s="4">
        <f t="shared" si="0"/>
        <v>0</v>
      </c>
      <c r="B9" s="4">
        <f t="shared" si="1"/>
        <v>582.15300000000002</v>
      </c>
      <c r="C9" s="4">
        <f t="shared" si="9"/>
        <v>698.58360000000005</v>
      </c>
      <c r="D9" s="4">
        <f t="shared" si="2"/>
        <v>838.30032000000006</v>
      </c>
      <c r="E9" s="17">
        <f t="shared" si="3"/>
        <v>7000000</v>
      </c>
      <c r="F9" s="15">
        <f t="shared" si="4"/>
        <v>12024</v>
      </c>
      <c r="G9" s="10">
        <f t="shared" si="5"/>
        <v>10020</v>
      </c>
      <c r="H9" s="10">
        <f t="shared" si="6"/>
        <v>8350</v>
      </c>
      <c r="I9" s="10" t="e">
        <f>#REF!</f>
        <v>#REF!</v>
      </c>
      <c r="J9" s="4" t="str">
        <f t="shared" si="7"/>
        <v>08.04.24</v>
      </c>
      <c r="O9">
        <v>0</v>
      </c>
      <c r="P9">
        <f>64.9*10.764</f>
        <v>698.58360000000005</v>
      </c>
      <c r="Q9">
        <f t="shared" si="10"/>
        <v>582.15300000000002</v>
      </c>
      <c r="R9" s="2">
        <v>7000000</v>
      </c>
      <c r="S9" s="8" t="s">
        <v>26</v>
      </c>
      <c r="T9" s="16">
        <f>R9+420000+30000</f>
        <v>7450000</v>
      </c>
      <c r="U9">
        <f>T9/Q9</f>
        <v>12797.323040506533</v>
      </c>
    </row>
    <row r="10" spans="1:21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7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7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7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7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7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7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1" x14ac:dyDescent="0.25">
      <c r="E16" s="8"/>
      <c r="F16" s="8"/>
      <c r="G16" s="8"/>
      <c r="H16" s="8"/>
      <c r="I16" s="8"/>
    </row>
    <row r="17" spans="5:24" x14ac:dyDescent="0.25">
      <c r="E17" s="8"/>
      <c r="F17" s="8"/>
      <c r="G17" s="8" t="s">
        <v>13</v>
      </c>
      <c r="H17" s="8"/>
      <c r="I17" s="8"/>
    </row>
    <row r="18" spans="5:24" x14ac:dyDescent="0.25">
      <c r="G18" t="s">
        <v>19</v>
      </c>
      <c r="H18">
        <v>587</v>
      </c>
      <c r="I18">
        <f>54.57*10.764</f>
        <v>587.39148</v>
      </c>
    </row>
    <row r="19" spans="5:24" x14ac:dyDescent="0.25">
      <c r="G19" t="s">
        <v>20</v>
      </c>
      <c r="H19">
        <v>15800</v>
      </c>
    </row>
    <row r="20" spans="5:24" x14ac:dyDescent="0.25">
      <c r="G20" t="s">
        <v>21</v>
      </c>
      <c r="H20">
        <f>H19*H18</f>
        <v>9274600</v>
      </c>
      <c r="J20" t="s">
        <v>22</v>
      </c>
    </row>
    <row r="21" spans="5:24" x14ac:dyDescent="0.25">
      <c r="J21">
        <v>14.3</v>
      </c>
      <c r="N21">
        <v>9.9</v>
      </c>
      <c r="O21">
        <f>N21*J21</f>
        <v>141.57000000000002</v>
      </c>
    </row>
    <row r="22" spans="5:24" x14ac:dyDescent="0.25">
      <c r="G22" s="18" t="s">
        <v>25</v>
      </c>
      <c r="H22" s="18"/>
      <c r="J22">
        <v>10.5</v>
      </c>
      <c r="N22">
        <v>5.5</v>
      </c>
      <c r="O22">
        <f t="shared" ref="O22:O29" si="21">N22*J22</f>
        <v>57.75</v>
      </c>
    </row>
    <row r="23" spans="5:24" x14ac:dyDescent="0.25">
      <c r="J23">
        <v>6.3</v>
      </c>
      <c r="N23">
        <v>2.8</v>
      </c>
      <c r="O23">
        <f t="shared" si="21"/>
        <v>17.639999999999997</v>
      </c>
    </row>
    <row r="24" spans="5:24" x14ac:dyDescent="0.25">
      <c r="G24" t="s">
        <v>14</v>
      </c>
      <c r="J24">
        <v>9.1999999999999993</v>
      </c>
      <c r="N24">
        <v>6.6</v>
      </c>
      <c r="O24">
        <f t="shared" si="21"/>
        <v>60.719999999999992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G25" t="s">
        <v>15</v>
      </c>
      <c r="H25">
        <v>7500000</v>
      </c>
      <c r="J25">
        <v>12.2</v>
      </c>
      <c r="N25">
        <v>2.8</v>
      </c>
      <c r="O25">
        <f t="shared" si="21"/>
        <v>34.159999999999997</v>
      </c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G26" t="s">
        <v>16</v>
      </c>
      <c r="H26">
        <v>525000</v>
      </c>
      <c r="J26">
        <v>9.6</v>
      </c>
      <c r="N26">
        <v>8.6</v>
      </c>
      <c r="O26">
        <f t="shared" si="21"/>
        <v>82.559999999999988</v>
      </c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G27" t="s">
        <v>17</v>
      </c>
      <c r="H27">
        <v>30000</v>
      </c>
      <c r="J27">
        <v>9</v>
      </c>
      <c r="N27">
        <v>4</v>
      </c>
      <c r="O27">
        <f t="shared" si="21"/>
        <v>36</v>
      </c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G28" t="s">
        <v>18</v>
      </c>
      <c r="H28">
        <f>SUM(H25:H27)</f>
        <v>8055000</v>
      </c>
      <c r="J28">
        <v>6.4</v>
      </c>
      <c r="N28">
        <v>4</v>
      </c>
      <c r="O28">
        <f t="shared" si="21"/>
        <v>25.6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J29">
        <v>14.8</v>
      </c>
      <c r="N29">
        <v>9</v>
      </c>
      <c r="O29">
        <f t="shared" si="21"/>
        <v>133.20000000000002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G30" t="s">
        <v>27</v>
      </c>
      <c r="O30" s="6">
        <f>SUM(O21:O29)</f>
        <v>589.20000000000005</v>
      </c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J31" t="s">
        <v>23</v>
      </c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J32">
        <v>9.9</v>
      </c>
      <c r="N32">
        <v>2</v>
      </c>
      <c r="O32">
        <f>N32*J32</f>
        <v>19.8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9:24" x14ac:dyDescent="0.25">
      <c r="J33">
        <v>8.6</v>
      </c>
      <c r="N33">
        <v>2</v>
      </c>
      <c r="O33">
        <f t="shared" ref="O33:O34" si="22">N33*J33</f>
        <v>17.2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9:24" x14ac:dyDescent="0.25">
      <c r="J34">
        <v>9</v>
      </c>
      <c r="N34">
        <v>2</v>
      </c>
      <c r="O34">
        <f t="shared" si="22"/>
        <v>18</v>
      </c>
      <c r="Q34" s="11"/>
      <c r="R34" s="11"/>
    </row>
    <row r="35" spans="9:24" x14ac:dyDescent="0.25">
      <c r="O35" s="6">
        <f>SUM(O32:O34)</f>
        <v>55</v>
      </c>
      <c r="Q35" s="11"/>
      <c r="R35" s="11"/>
      <c r="T35" s="6"/>
    </row>
    <row r="36" spans="9:24" x14ac:dyDescent="0.25">
      <c r="I36" t="s">
        <v>24</v>
      </c>
      <c r="J36">
        <v>6.6</v>
      </c>
      <c r="N36">
        <v>2.6</v>
      </c>
      <c r="O36" s="6">
        <f>N36*J36</f>
        <v>17.16</v>
      </c>
      <c r="P36" s="11"/>
      <c r="Q36" s="11"/>
      <c r="R36" s="11"/>
      <c r="S36" s="6"/>
    </row>
    <row r="37" spans="9:24" x14ac:dyDescent="0.25">
      <c r="O37" s="6">
        <f>O36+O35+O30</f>
        <v>661.36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2024-08-07T04:53:33Z</dcterms:modified>
</cp:coreProperties>
</file>