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and &amp; Building Folder\Sudhansnshu Infrastruction Pvt. Ltd\"/>
    </mc:Choice>
  </mc:AlternateContent>
  <xr:revisionPtr revIDLastSave="0" documentId="13_ncr:1_{511B3642-DCE9-46B6-9E47-2CA18788B8A2}" xr6:coauthVersionLast="47" xr6:coauthVersionMax="47" xr10:uidLastSave="{00000000-0000-0000-0000-000000000000}"/>
  <bookViews>
    <workbookView xWindow="3510" yWindow="735" windowWidth="14025" windowHeight="15465" xr2:uid="{00000000-000D-0000-FFFF-FFFF00000000}"/>
  </bookViews>
  <sheets>
    <sheet name="Sudhanshu Hospital " sheetId="1" r:id="rId1"/>
    <sheet name="Sudhanshu Imperia" sheetId="2" r:id="rId2"/>
    <sheet name="Vishnu Bhaskar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B28" i="1"/>
  <c r="I3" i="2"/>
  <c r="I4" i="2"/>
  <c r="I5" i="2"/>
  <c r="I6" i="2"/>
  <c r="I7" i="2"/>
  <c r="I8" i="2"/>
  <c r="I9" i="2"/>
  <c r="I10" i="2"/>
  <c r="I2" i="2"/>
  <c r="B27" i="4"/>
  <c r="B88" i="4"/>
  <c r="B20" i="4"/>
  <c r="B10" i="4"/>
  <c r="B11" i="4" s="1"/>
  <c r="B8" i="4"/>
  <c r="B6" i="4"/>
  <c r="B5" i="4"/>
  <c r="B14" i="4" s="1"/>
  <c r="I11" i="2" l="1"/>
  <c r="B12" i="4"/>
  <c r="B13" i="4" s="1"/>
  <c r="B16" i="4" s="1"/>
  <c r="B21" i="4" s="1"/>
  <c r="B22" i="4" s="1"/>
  <c r="B29" i="4" s="1"/>
  <c r="B23" i="4" l="1"/>
  <c r="C22" i="4"/>
  <c r="B25" i="4" l="1"/>
  <c r="B24" i="4"/>
  <c r="B14" i="1"/>
  <c r="H16" i="2"/>
  <c r="H15" i="2"/>
  <c r="H14" i="2"/>
  <c r="H13" i="2"/>
  <c r="H12" i="2"/>
  <c r="F11" i="2"/>
  <c r="H11" i="2"/>
  <c r="E11" i="2"/>
  <c r="H3" i="2"/>
  <c r="H4" i="2"/>
  <c r="H5" i="2"/>
  <c r="H6" i="2"/>
  <c r="H7" i="2"/>
  <c r="H8" i="2"/>
  <c r="H9" i="2"/>
  <c r="H10" i="2"/>
  <c r="H2" i="2"/>
  <c r="F3" i="2"/>
  <c r="F4" i="2"/>
  <c r="F5" i="2"/>
  <c r="F6" i="2"/>
  <c r="F7" i="2"/>
  <c r="F8" i="2"/>
  <c r="F9" i="2"/>
  <c r="F10" i="2"/>
  <c r="F2" i="2"/>
  <c r="B13" i="1"/>
  <c r="B9" i="1"/>
  <c r="B8" i="1"/>
  <c r="B10" i="1" s="1"/>
  <c r="B4" i="1"/>
  <c r="B22" i="1" l="1"/>
  <c r="B11" i="1"/>
  <c r="D10" i="1"/>
  <c r="B12" i="1"/>
  <c r="B23" i="1" l="1"/>
  <c r="D22" i="1"/>
</calcChain>
</file>

<file path=xl/sharedStrings.xml><?xml version="1.0" encoding="utf-8"?>
<sst xmlns="http://schemas.openxmlformats.org/spreadsheetml/2006/main" count="78" uniqueCount="62">
  <si>
    <t>Sr. No.</t>
  </si>
  <si>
    <t>Floor</t>
  </si>
  <si>
    <t>RERA Carpet Area in Sq. Ft.</t>
  </si>
  <si>
    <t>Built Up Area in Sq. Ft.</t>
  </si>
  <si>
    <t>Rate / Sq. Ft. on CA</t>
  </si>
  <si>
    <t>1st</t>
  </si>
  <si>
    <t>No. of Car Parking</t>
  </si>
  <si>
    <r>
      <t xml:space="preserve">Flat Value in </t>
    </r>
    <r>
      <rPr>
        <sz val="11"/>
        <color theme="1"/>
        <rFont val="Rupee Foradian"/>
        <family val="2"/>
      </rPr>
      <t xml:space="preserve">` </t>
    </r>
  </si>
  <si>
    <r>
      <t xml:space="preserve">Car Parking Value in </t>
    </r>
    <r>
      <rPr>
        <sz val="11"/>
        <color theme="1"/>
        <rFont val="Rupee Foradian"/>
        <family val="2"/>
      </rPr>
      <t xml:space="preserve">` </t>
    </r>
  </si>
  <si>
    <t>Rate / Car Parking</t>
  </si>
  <si>
    <r>
      <t xml:space="preserve">Market Value in </t>
    </r>
    <r>
      <rPr>
        <b/>
        <sz val="11"/>
        <color theme="1"/>
        <rFont val="Rupee Foradian"/>
        <family val="2"/>
      </rPr>
      <t xml:space="preserve">` </t>
    </r>
  </si>
  <si>
    <r>
      <t xml:space="preserve">Realizable Value in </t>
    </r>
    <r>
      <rPr>
        <b/>
        <sz val="11"/>
        <color theme="1"/>
        <rFont val="Rupee Foradian"/>
        <family val="2"/>
      </rPr>
      <t xml:space="preserve">` </t>
    </r>
  </si>
  <si>
    <r>
      <t xml:space="preserve">Distress Value in </t>
    </r>
    <r>
      <rPr>
        <b/>
        <sz val="11"/>
        <color theme="1"/>
        <rFont val="Rupee Foradian"/>
        <family val="2"/>
      </rPr>
      <t xml:space="preserve">` </t>
    </r>
  </si>
  <si>
    <r>
      <t xml:space="preserve">Insurable Value in </t>
    </r>
    <r>
      <rPr>
        <b/>
        <sz val="11"/>
        <color theme="1"/>
        <rFont val="Rupee Foradian"/>
        <family val="2"/>
      </rPr>
      <t xml:space="preserve">` </t>
    </r>
  </si>
  <si>
    <t>Flat No.</t>
  </si>
  <si>
    <t>Comp.</t>
  </si>
  <si>
    <t>Rate / Sq. Ft. on Carpet Area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</si>
  <si>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</si>
  <si>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2nd Floor</t>
  </si>
  <si>
    <t>3rd Floor</t>
  </si>
  <si>
    <t>5th Floor</t>
  </si>
  <si>
    <t>9th Floor</t>
  </si>
  <si>
    <t>13th Floor</t>
  </si>
  <si>
    <t>14th Floor</t>
  </si>
  <si>
    <t>16th Floor</t>
  </si>
  <si>
    <t>23th Floor</t>
  </si>
  <si>
    <t>1 BHK</t>
  </si>
  <si>
    <t>2 BHK</t>
  </si>
  <si>
    <t>TOTAL</t>
  </si>
  <si>
    <r>
      <t xml:space="preserve">MARKET VALUE IN </t>
    </r>
    <r>
      <rPr>
        <b/>
        <sz val="11"/>
        <color theme="1"/>
        <rFont val="Rupee Foradian"/>
        <family val="2"/>
      </rPr>
      <t>`</t>
    </r>
  </si>
  <si>
    <r>
      <t xml:space="preserve">REALIZABLE VALUE IN </t>
    </r>
    <r>
      <rPr>
        <b/>
        <sz val="11"/>
        <color theme="1"/>
        <rFont val="Rupee Foradian"/>
        <family val="2"/>
      </rPr>
      <t>`</t>
    </r>
  </si>
  <si>
    <r>
      <t xml:space="preserve">DISTRESS VALUE IN </t>
    </r>
    <r>
      <rPr>
        <b/>
        <sz val="11"/>
        <color theme="1"/>
        <rFont val="Rupee Foradian"/>
        <family val="2"/>
      </rPr>
      <t>`</t>
    </r>
  </si>
  <si>
    <r>
      <t xml:space="preserve">INSURABLE VALUE IN </t>
    </r>
    <r>
      <rPr>
        <b/>
        <sz val="11"/>
        <color theme="1"/>
        <rFont val="Rupee Foradian"/>
        <family val="2"/>
      </rPr>
      <t>`</t>
    </r>
  </si>
  <si>
    <r>
      <t xml:space="preserve">GOVERNMENT VALUE IN </t>
    </r>
    <r>
      <rPr>
        <b/>
        <sz val="11"/>
        <color theme="1"/>
        <rFont val="Rupee Foradian"/>
        <family val="2"/>
      </rPr>
      <t>`</t>
    </r>
  </si>
  <si>
    <r>
      <t xml:space="preserve">Government Value in </t>
    </r>
    <r>
      <rPr>
        <b/>
        <sz val="11"/>
        <color theme="1"/>
        <rFont val="Rupee Foradian"/>
        <family val="2"/>
      </rPr>
      <t xml:space="preserve">` </t>
    </r>
  </si>
  <si>
    <t>New Construction Rate</t>
  </si>
  <si>
    <t>rate on CA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</si>
  <si>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</si>
  <si>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</si>
  <si>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</si>
  <si>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</si>
  <si>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</si>
  <si>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</si>
  <si>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</si>
  <si>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</si>
  <si>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</si>
  <si>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</si>
  <si>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Flat</t>
  </si>
  <si>
    <t>RERA Carpet Area</t>
  </si>
  <si>
    <t>Balcony Area</t>
  </si>
  <si>
    <t xml:space="preserve">Total Carpet Area </t>
  </si>
  <si>
    <t>Flat Value</t>
  </si>
  <si>
    <t>Govt. Value</t>
  </si>
  <si>
    <t>IV</t>
  </si>
  <si>
    <t>RR Value</t>
  </si>
  <si>
    <t>Rental Value</t>
  </si>
  <si>
    <t>Flat No. 701</t>
  </si>
  <si>
    <t>Market Value</t>
  </si>
  <si>
    <t>Realizable Value</t>
  </si>
  <si>
    <t>Distress Value</t>
  </si>
  <si>
    <r>
      <t xml:space="preserve">Rental Value in </t>
    </r>
    <r>
      <rPr>
        <b/>
        <sz val="11"/>
        <color theme="1"/>
        <rFont val="Rupee Foradian"/>
        <family val="2"/>
      </rPr>
      <t>`</t>
    </r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</si>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</sst>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upee Foradian"/>
      <family val="2"/>
    </font>
    <font>
      <b/>
      <sz val="11"/>
      <color theme="1"/>
      <name val="Rupee Foradi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 applyAlignment="1">
      <alignment horizontal="center" vertical="center"/>
    </xf>
    <xf numFmtId="43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/>
    <xf numFmtId="0" fontId="0" fillId="0" borderId="2" xfId="0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0" fillId="0" borderId="5" xfId="0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5" xfId="0" applyBorder="1" applyAlignment="1">
      <alignment wrapText="1"/>
    </xf>
    <xf numFmtId="0" fontId="6" fillId="0" borderId="0" xfId="0" applyFont="1"/>
    <xf numFmtId="10" fontId="6" fillId="0" borderId="0" xfId="0" applyNumberFormat="1" applyFont="1"/>
    <xf numFmtId="0" fontId="0" fillId="2" borderId="5" xfId="0" applyFill="1" applyBorder="1"/>
    <xf numFmtId="43" fontId="6" fillId="2" borderId="0" xfId="1" applyFont="1" applyFill="1"/>
    <xf numFmtId="43" fontId="6" fillId="0" borderId="0" xfId="0" applyNumberFormat="1" applyFont="1"/>
    <xf numFmtId="43" fontId="0" fillId="0" borderId="0" xfId="1" applyFont="1"/>
    <xf numFmtId="9" fontId="0" fillId="0" borderId="0" xfId="2" applyFont="1"/>
    <xf numFmtId="43" fontId="5" fillId="0" borderId="0" xfId="0" applyNumberFormat="1" applyFont="1"/>
    <xf numFmtId="0" fontId="0" fillId="0" borderId="7" xfId="0" applyBorder="1"/>
    <xf numFmtId="43" fontId="5" fillId="0" borderId="8" xfId="0" applyNumberFormat="1" applyFont="1" applyBorder="1"/>
    <xf numFmtId="0" fontId="5" fillId="0" borderId="0" xfId="0" applyFont="1"/>
    <xf numFmtId="0" fontId="5" fillId="0" borderId="5" xfId="0" applyFont="1" applyBorder="1"/>
    <xf numFmtId="9" fontId="0" fillId="0" borderId="0" xfId="0" applyNumberForma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B15" sqref="B15"/>
    </sheetView>
  </sheetViews>
  <sheetFormatPr defaultRowHeight="15" x14ac:dyDescent="0.25"/>
  <cols>
    <col min="1" max="1" width="24.85546875" bestFit="1" customWidth="1"/>
    <col min="2" max="3" width="15.28515625" bestFit="1" customWidth="1"/>
  </cols>
  <sheetData>
    <row r="1" spans="1:4" x14ac:dyDescent="0.25">
      <c r="A1" s="1" t="s">
        <v>0</v>
      </c>
      <c r="B1" s="2">
        <v>1</v>
      </c>
    </row>
    <row r="2" spans="1:4" x14ac:dyDescent="0.25">
      <c r="A2" s="1" t="s">
        <v>1</v>
      </c>
      <c r="B2" s="2" t="s">
        <v>5</v>
      </c>
    </row>
    <row r="3" spans="1:4" x14ac:dyDescent="0.25">
      <c r="A3" s="1" t="s">
        <v>2</v>
      </c>
      <c r="B3" s="3">
        <v>4407</v>
      </c>
    </row>
    <row r="4" spans="1:4" x14ac:dyDescent="0.25">
      <c r="A4" s="1" t="s">
        <v>3</v>
      </c>
      <c r="B4" s="3">
        <f>B3*1.1</f>
        <v>4847.7000000000007</v>
      </c>
    </row>
    <row r="5" spans="1:4" x14ac:dyDescent="0.25">
      <c r="A5" s="1" t="s">
        <v>6</v>
      </c>
      <c r="B5" s="3">
        <v>10</v>
      </c>
    </row>
    <row r="6" spans="1:4" x14ac:dyDescent="0.25">
      <c r="A6" s="1" t="s">
        <v>4</v>
      </c>
      <c r="B6" s="3">
        <v>25000</v>
      </c>
    </row>
    <row r="7" spans="1:4" x14ac:dyDescent="0.25">
      <c r="A7" s="1" t="s">
        <v>9</v>
      </c>
      <c r="B7" s="3">
        <v>750000</v>
      </c>
    </row>
    <row r="8" spans="1:4" x14ac:dyDescent="0.25">
      <c r="A8" s="1" t="s">
        <v>7</v>
      </c>
      <c r="B8" s="3">
        <f>B6*B3</f>
        <v>110175000</v>
      </c>
    </row>
    <row r="9" spans="1:4" x14ac:dyDescent="0.25">
      <c r="A9" s="1" t="s">
        <v>8</v>
      </c>
      <c r="B9" s="3">
        <f>B7*B5</f>
        <v>7500000</v>
      </c>
    </row>
    <row r="10" spans="1:4" x14ac:dyDescent="0.25">
      <c r="A10" s="4" t="s">
        <v>10</v>
      </c>
      <c r="B10" s="5">
        <f>B8+B9</f>
        <v>117675000</v>
      </c>
      <c r="C10" s="23">
        <v>130000000</v>
      </c>
      <c r="D10" s="23">
        <f>C10/B10</f>
        <v>1.1047376248141068</v>
      </c>
    </row>
    <row r="11" spans="1:4" x14ac:dyDescent="0.25">
      <c r="A11" s="4" t="s">
        <v>11</v>
      </c>
      <c r="B11" s="5">
        <f>B10*0.9</f>
        <v>105907500</v>
      </c>
    </row>
    <row r="12" spans="1:4" x14ac:dyDescent="0.25">
      <c r="A12" s="4" t="s">
        <v>12</v>
      </c>
      <c r="B12" s="5">
        <f>B10*0.8</f>
        <v>94140000</v>
      </c>
    </row>
    <row r="13" spans="1:4" x14ac:dyDescent="0.25">
      <c r="A13" s="4" t="s">
        <v>13</v>
      </c>
      <c r="B13" s="5">
        <f>B4*2700</f>
        <v>13088790.000000002</v>
      </c>
    </row>
    <row r="14" spans="1:4" x14ac:dyDescent="0.25">
      <c r="A14" s="4" t="s">
        <v>34</v>
      </c>
      <c r="B14" s="5">
        <f>B5*2700</f>
        <v>27000</v>
      </c>
    </row>
    <row r="22" spans="1:4" x14ac:dyDescent="0.25">
      <c r="B22" s="6">
        <f>B10+'Sudhanshu Imperia'!H12+'Vishnu Bhaskar'!B22</f>
        <v>222966000</v>
      </c>
      <c r="C22" s="23">
        <v>270000000</v>
      </c>
      <c r="D22" s="24">
        <f>C22/B22</f>
        <v>1.2109469605231291</v>
      </c>
    </row>
    <row r="23" spans="1:4" x14ac:dyDescent="0.25">
      <c r="B23" s="6">
        <f>B22*0.9</f>
        <v>200669400</v>
      </c>
    </row>
    <row r="26" spans="1:4" x14ac:dyDescent="0.25">
      <c r="B26" s="23">
        <v>41225174</v>
      </c>
    </row>
    <row r="28" spans="1:4" x14ac:dyDescent="0.25">
      <c r="A28" t="s">
        <v>61</v>
      </c>
      <c r="B28" s="6">
        <f>B22+B26</f>
        <v>264191174</v>
      </c>
    </row>
    <row r="29" spans="1:4" x14ac:dyDescent="0.25">
      <c r="A29" t="s">
        <v>58</v>
      </c>
      <c r="B29" s="6">
        <f>B28*0.9</f>
        <v>237772056.59999999</v>
      </c>
    </row>
    <row r="30" spans="1:4" x14ac:dyDescent="0.25">
      <c r="A30" t="s">
        <v>59</v>
      </c>
      <c r="B30" s="6">
        <f>B28*0.8</f>
        <v>211352939.20000002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5718-ADB9-4C9C-892B-AECD1BEA7757}">
  <dimension ref="A1:I16"/>
  <sheetViews>
    <sheetView workbookViewId="0">
      <selection activeCell="E4" sqref="E4"/>
    </sheetView>
  </sheetViews>
  <sheetFormatPr defaultRowHeight="15" x14ac:dyDescent="0.25"/>
  <cols>
    <col min="1" max="1" width="4.7109375" customWidth="1"/>
    <col min="2" max="2" width="7.85546875" bestFit="1" customWidth="1"/>
    <col min="3" max="3" width="9.85546875" bestFit="1" customWidth="1"/>
    <col min="4" max="4" width="6.7109375" bestFit="1" customWidth="1"/>
    <col min="5" max="5" width="14.7109375" customWidth="1"/>
    <col min="6" max="6" width="13.140625" customWidth="1"/>
    <col min="7" max="7" width="15" customWidth="1"/>
    <col min="8" max="8" width="14.28515625" bestFit="1" customWidth="1"/>
    <col min="9" max="9" width="12.7109375" customWidth="1"/>
  </cols>
  <sheetData>
    <row r="1" spans="1:9" s="7" customFormat="1" ht="30" x14ac:dyDescent="0.25">
      <c r="A1" s="8" t="s">
        <v>0</v>
      </c>
      <c r="B1" s="8" t="s">
        <v>14</v>
      </c>
      <c r="C1" s="8" t="s">
        <v>1</v>
      </c>
      <c r="D1" s="8" t="s">
        <v>15</v>
      </c>
      <c r="E1" s="8" t="s">
        <v>2</v>
      </c>
      <c r="F1" s="8" t="s">
        <v>3</v>
      </c>
      <c r="G1" s="8" t="s">
        <v>16</v>
      </c>
      <c r="H1" s="8" t="s">
        <v>17</v>
      </c>
      <c r="I1" s="8" t="s">
        <v>60</v>
      </c>
    </row>
    <row r="2" spans="1:9" x14ac:dyDescent="0.25">
      <c r="A2" s="2">
        <v>1</v>
      </c>
      <c r="B2" s="2">
        <v>204</v>
      </c>
      <c r="C2" s="2" t="s">
        <v>18</v>
      </c>
      <c r="D2" s="2" t="s">
        <v>26</v>
      </c>
      <c r="E2" s="3">
        <v>380</v>
      </c>
      <c r="F2" s="3">
        <f>ROUND(E2*1.1,0)</f>
        <v>418</v>
      </c>
      <c r="G2" s="3">
        <v>21000</v>
      </c>
      <c r="H2" s="3">
        <f>G2*E2</f>
        <v>7980000</v>
      </c>
      <c r="I2" s="3">
        <f>ROUND(H2*0.03/12,0)</f>
        <v>19950</v>
      </c>
    </row>
    <row r="3" spans="1:9" x14ac:dyDescent="0.25">
      <c r="A3" s="2">
        <v>2</v>
      </c>
      <c r="B3" s="2">
        <v>301</v>
      </c>
      <c r="C3" s="2" t="s">
        <v>19</v>
      </c>
      <c r="D3" s="2" t="s">
        <v>27</v>
      </c>
      <c r="E3" s="3">
        <v>535</v>
      </c>
      <c r="F3" s="3">
        <f t="shared" ref="F3:F10" si="0">ROUND(E3*1.1,0)</f>
        <v>589</v>
      </c>
      <c r="G3" s="3">
        <v>21000</v>
      </c>
      <c r="H3" s="3">
        <f t="shared" ref="H3:H10" si="1">G3*E3</f>
        <v>11235000</v>
      </c>
      <c r="I3" s="3">
        <f t="shared" ref="I3:I10" si="2">ROUND(H3*0.03/12,0)</f>
        <v>28088</v>
      </c>
    </row>
    <row r="4" spans="1:9" x14ac:dyDescent="0.25">
      <c r="A4" s="2">
        <v>3</v>
      </c>
      <c r="B4" s="2">
        <v>303</v>
      </c>
      <c r="C4" s="2" t="s">
        <v>19</v>
      </c>
      <c r="D4" s="2" t="s">
        <v>26</v>
      </c>
      <c r="E4" s="3">
        <v>380</v>
      </c>
      <c r="F4" s="3">
        <f t="shared" si="0"/>
        <v>418</v>
      </c>
      <c r="G4" s="3">
        <v>21000</v>
      </c>
      <c r="H4" s="3">
        <f t="shared" si="1"/>
        <v>7980000</v>
      </c>
      <c r="I4" s="3">
        <f t="shared" si="2"/>
        <v>19950</v>
      </c>
    </row>
    <row r="5" spans="1:9" x14ac:dyDescent="0.25">
      <c r="A5" s="2">
        <v>4</v>
      </c>
      <c r="B5" s="2">
        <v>503</v>
      </c>
      <c r="C5" s="2" t="s">
        <v>20</v>
      </c>
      <c r="D5" s="2" t="s">
        <v>26</v>
      </c>
      <c r="E5" s="3">
        <v>380</v>
      </c>
      <c r="F5" s="3">
        <f t="shared" si="0"/>
        <v>418</v>
      </c>
      <c r="G5" s="3">
        <v>21000</v>
      </c>
      <c r="H5" s="3">
        <f t="shared" si="1"/>
        <v>7980000</v>
      </c>
      <c r="I5" s="3">
        <f t="shared" si="2"/>
        <v>19950</v>
      </c>
    </row>
    <row r="6" spans="1:9" x14ac:dyDescent="0.25">
      <c r="A6" s="2">
        <v>5</v>
      </c>
      <c r="B6" s="2">
        <v>901</v>
      </c>
      <c r="C6" s="2" t="s">
        <v>21</v>
      </c>
      <c r="D6" s="2" t="s">
        <v>27</v>
      </c>
      <c r="E6" s="3">
        <v>535</v>
      </c>
      <c r="F6" s="3">
        <f t="shared" si="0"/>
        <v>589</v>
      </c>
      <c r="G6" s="3">
        <v>21000</v>
      </c>
      <c r="H6" s="3">
        <f t="shared" si="1"/>
        <v>11235000</v>
      </c>
      <c r="I6" s="3">
        <f t="shared" si="2"/>
        <v>28088</v>
      </c>
    </row>
    <row r="7" spans="1:9" x14ac:dyDescent="0.25">
      <c r="A7" s="2">
        <v>6</v>
      </c>
      <c r="B7" s="2">
        <v>1301</v>
      </c>
      <c r="C7" s="2" t="s">
        <v>22</v>
      </c>
      <c r="D7" s="2" t="s">
        <v>27</v>
      </c>
      <c r="E7" s="3">
        <v>535</v>
      </c>
      <c r="F7" s="3">
        <f t="shared" si="0"/>
        <v>589</v>
      </c>
      <c r="G7" s="3">
        <v>21000</v>
      </c>
      <c r="H7" s="3">
        <f t="shared" si="1"/>
        <v>11235000</v>
      </c>
      <c r="I7" s="3">
        <f t="shared" si="2"/>
        <v>28088</v>
      </c>
    </row>
    <row r="8" spans="1:9" x14ac:dyDescent="0.25">
      <c r="A8" s="2">
        <v>7</v>
      </c>
      <c r="B8" s="2">
        <v>1401</v>
      </c>
      <c r="C8" s="2" t="s">
        <v>23</v>
      </c>
      <c r="D8" s="2" t="s">
        <v>27</v>
      </c>
      <c r="E8" s="3">
        <v>535</v>
      </c>
      <c r="F8" s="3">
        <f t="shared" si="0"/>
        <v>589</v>
      </c>
      <c r="G8" s="3">
        <v>21000</v>
      </c>
      <c r="H8" s="3">
        <f t="shared" si="1"/>
        <v>11235000</v>
      </c>
      <c r="I8" s="3">
        <f t="shared" si="2"/>
        <v>28088</v>
      </c>
    </row>
    <row r="9" spans="1:9" x14ac:dyDescent="0.25">
      <c r="A9" s="2">
        <v>8</v>
      </c>
      <c r="B9" s="2">
        <v>1601</v>
      </c>
      <c r="C9" s="2" t="s">
        <v>24</v>
      </c>
      <c r="D9" s="2" t="s">
        <v>27</v>
      </c>
      <c r="E9" s="3">
        <v>535</v>
      </c>
      <c r="F9" s="3">
        <f t="shared" si="0"/>
        <v>589</v>
      </c>
      <c r="G9" s="3">
        <v>21000</v>
      </c>
      <c r="H9" s="3">
        <f t="shared" si="1"/>
        <v>11235000</v>
      </c>
      <c r="I9" s="3">
        <f t="shared" si="2"/>
        <v>28088</v>
      </c>
    </row>
    <row r="10" spans="1:9" x14ac:dyDescent="0.25">
      <c r="A10" s="2">
        <v>9</v>
      </c>
      <c r="B10" s="2">
        <v>2302</v>
      </c>
      <c r="C10" s="2" t="s">
        <v>25</v>
      </c>
      <c r="D10" s="2" t="s">
        <v>26</v>
      </c>
      <c r="E10" s="3">
        <v>331</v>
      </c>
      <c r="F10" s="3">
        <f t="shared" si="0"/>
        <v>364</v>
      </c>
      <c r="G10" s="3">
        <v>21000</v>
      </c>
      <c r="H10" s="3">
        <f t="shared" si="1"/>
        <v>6951000</v>
      </c>
      <c r="I10" s="3">
        <f t="shared" si="2"/>
        <v>17378</v>
      </c>
    </row>
    <row r="11" spans="1:9" x14ac:dyDescent="0.25">
      <c r="A11" s="32" t="s">
        <v>28</v>
      </c>
      <c r="B11" s="32"/>
      <c r="C11" s="32"/>
      <c r="D11" s="32"/>
      <c r="E11" s="9">
        <f>SUM(E2:E10)</f>
        <v>4146</v>
      </c>
      <c r="F11" s="9">
        <f t="shared" ref="F11:H11" si="3">SUM(F2:F10)</f>
        <v>4563</v>
      </c>
      <c r="G11" s="9"/>
      <c r="H11" s="9">
        <f t="shared" si="3"/>
        <v>87066000</v>
      </c>
      <c r="I11" s="5">
        <f>SUM(I2:I10)</f>
        <v>217668</v>
      </c>
    </row>
    <row r="12" spans="1:9" x14ac:dyDescent="0.25">
      <c r="A12" s="32" t="s">
        <v>29</v>
      </c>
      <c r="B12" s="32"/>
      <c r="C12" s="32"/>
      <c r="D12" s="32"/>
      <c r="E12" s="32"/>
      <c r="F12" s="32"/>
      <c r="G12" s="32"/>
      <c r="H12" s="9">
        <f>H11</f>
        <v>87066000</v>
      </c>
    </row>
    <row r="13" spans="1:9" x14ac:dyDescent="0.25">
      <c r="A13" s="32" t="s">
        <v>30</v>
      </c>
      <c r="B13" s="32"/>
      <c r="C13" s="32"/>
      <c r="D13" s="32"/>
      <c r="E13" s="32"/>
      <c r="F13" s="32"/>
      <c r="G13" s="32"/>
      <c r="H13" s="9">
        <f>H12*0.9</f>
        <v>78359400</v>
      </c>
    </row>
    <row r="14" spans="1:9" x14ac:dyDescent="0.25">
      <c r="A14" s="32" t="s">
        <v>31</v>
      </c>
      <c r="B14" s="32"/>
      <c r="C14" s="32"/>
      <c r="D14" s="32"/>
      <c r="E14" s="32"/>
      <c r="F14" s="32"/>
      <c r="G14" s="32"/>
      <c r="H14" s="9">
        <f>H12*0.8</f>
        <v>69652800</v>
      </c>
    </row>
    <row r="15" spans="1:9" x14ac:dyDescent="0.25">
      <c r="A15" s="32" t="s">
        <v>32</v>
      </c>
      <c r="B15" s="32"/>
      <c r="C15" s="32"/>
      <c r="D15" s="32"/>
      <c r="E15" s="32"/>
      <c r="F15" s="32"/>
      <c r="G15" s="32"/>
      <c r="H15" s="9">
        <f>F11*2700</f>
        <v>12320100</v>
      </c>
    </row>
    <row r="16" spans="1:9" x14ac:dyDescent="0.25">
      <c r="A16" s="32" t="s">
        <v>33</v>
      </c>
      <c r="B16" s="32"/>
      <c r="C16" s="32"/>
      <c r="D16" s="32"/>
      <c r="E16" s="32"/>
      <c r="F16" s="32"/>
      <c r="G16" s="32"/>
      <c r="H16" s="9">
        <f>F12*2700</f>
        <v>0</v>
      </c>
    </row>
  </sheetData>
  <mergeCells count="6">
    <mergeCell ref="A16:G16"/>
    <mergeCell ref="A11:D11"/>
    <mergeCell ref="A12:G12"/>
    <mergeCell ref="A13:G13"/>
    <mergeCell ref="A14:G14"/>
    <mergeCell ref="A1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9F46-4200-46DE-A2AD-8DA06EAC822E}">
  <dimension ref="A1:G88"/>
  <sheetViews>
    <sheetView workbookViewId="0">
      <selection activeCell="B4" sqref="B4"/>
    </sheetView>
  </sheetViews>
  <sheetFormatPr defaultColWidth="14.140625" defaultRowHeight="15" x14ac:dyDescent="0.25"/>
  <cols>
    <col min="1" max="1" width="32.7109375" bestFit="1" customWidth="1"/>
    <col min="2" max="2" width="14.28515625" style="28" bestFit="1" customWidth="1"/>
    <col min="3" max="3" width="11" style="28" bestFit="1" customWidth="1"/>
  </cols>
  <sheetData>
    <row r="1" spans="1:3" x14ac:dyDescent="0.25">
      <c r="A1" s="10"/>
      <c r="B1" s="11"/>
      <c r="C1" s="12"/>
    </row>
    <row r="2" spans="1:3" x14ac:dyDescent="0.25">
      <c r="A2" s="33" t="s">
        <v>56</v>
      </c>
      <c r="B2" s="34"/>
      <c r="C2" s="13"/>
    </row>
    <row r="3" spans="1:3" x14ac:dyDescent="0.25">
      <c r="A3" s="14" t="s">
        <v>35</v>
      </c>
      <c r="B3" s="15">
        <v>25000</v>
      </c>
      <c r="C3" s="16" t="s">
        <v>36</v>
      </c>
    </row>
    <row r="4" spans="1:3" ht="30" x14ac:dyDescent="0.25">
      <c r="A4" s="17" t="s">
        <v>37</v>
      </c>
      <c r="B4" s="15">
        <v>2500</v>
      </c>
      <c r="C4"/>
    </row>
    <row r="5" spans="1:3" x14ac:dyDescent="0.25">
      <c r="A5" s="14" t="s">
        <v>38</v>
      </c>
      <c r="B5" s="15">
        <f>B3-B4</f>
        <v>22500</v>
      </c>
      <c r="C5"/>
    </row>
    <row r="6" spans="1:3" x14ac:dyDescent="0.25">
      <c r="A6" s="14" t="s">
        <v>39</v>
      </c>
      <c r="B6" s="15">
        <f>B4</f>
        <v>2500</v>
      </c>
      <c r="C6"/>
    </row>
    <row r="7" spans="1:3" x14ac:dyDescent="0.25">
      <c r="A7" s="14" t="s">
        <v>40</v>
      </c>
      <c r="B7" s="18">
        <v>0</v>
      </c>
      <c r="C7"/>
    </row>
    <row r="8" spans="1:3" x14ac:dyDescent="0.25">
      <c r="A8" s="14" t="s">
        <v>41</v>
      </c>
      <c r="B8" s="18">
        <f>B9-B7</f>
        <v>60</v>
      </c>
      <c r="C8"/>
    </row>
    <row r="9" spans="1:3" x14ac:dyDescent="0.25">
      <c r="A9" s="14" t="s">
        <v>42</v>
      </c>
      <c r="B9" s="18">
        <v>60</v>
      </c>
      <c r="C9"/>
    </row>
    <row r="10" spans="1:3" x14ac:dyDescent="0.25">
      <c r="A10" s="17" t="s">
        <v>43</v>
      </c>
      <c r="B10" s="18">
        <f>90*B7/B9</f>
        <v>0</v>
      </c>
      <c r="C10"/>
    </row>
    <row r="11" spans="1:3" x14ac:dyDescent="0.25">
      <c r="A11" s="14"/>
      <c r="B11" s="19">
        <f>B10%</f>
        <v>0</v>
      </c>
      <c r="C11"/>
    </row>
    <row r="12" spans="1:3" x14ac:dyDescent="0.25">
      <c r="A12" s="14" t="s">
        <v>44</v>
      </c>
      <c r="B12" s="15">
        <f>B6*B11</f>
        <v>0</v>
      </c>
      <c r="C12"/>
    </row>
    <row r="13" spans="1:3" x14ac:dyDescent="0.25">
      <c r="A13" s="14" t="s">
        <v>45</v>
      </c>
      <c r="B13" s="15">
        <f>B6-B12</f>
        <v>2500</v>
      </c>
      <c r="C13"/>
    </row>
    <row r="14" spans="1:3" x14ac:dyDescent="0.25">
      <c r="A14" s="14" t="s">
        <v>38</v>
      </c>
      <c r="B14" s="15">
        <f>B5</f>
        <v>22500</v>
      </c>
      <c r="C14"/>
    </row>
    <row r="15" spans="1:3" x14ac:dyDescent="0.25">
      <c r="B15" s="15"/>
      <c r="C15"/>
    </row>
    <row r="16" spans="1:3" x14ac:dyDescent="0.25">
      <c r="A16" s="20" t="s">
        <v>46</v>
      </c>
      <c r="B16" s="16">
        <f>ROUND(B14+B13,0)</f>
        <v>25000</v>
      </c>
      <c r="C16"/>
    </row>
    <row r="17" spans="1:3" x14ac:dyDescent="0.25">
      <c r="B17" s="18" t="s">
        <v>47</v>
      </c>
      <c r="C17"/>
    </row>
    <row r="18" spans="1:3" x14ac:dyDescent="0.25">
      <c r="A18" s="20" t="s">
        <v>48</v>
      </c>
      <c r="B18" s="21">
        <v>729</v>
      </c>
      <c r="C18"/>
    </row>
    <row r="19" spans="1:3" x14ac:dyDescent="0.25">
      <c r="A19" s="20" t="s">
        <v>49</v>
      </c>
      <c r="B19" s="21">
        <v>0</v>
      </c>
      <c r="C19"/>
    </row>
    <row r="20" spans="1:3" x14ac:dyDescent="0.25">
      <c r="A20" s="20" t="s">
        <v>50</v>
      </c>
      <c r="B20" s="21">
        <f>B18+B19</f>
        <v>729</v>
      </c>
      <c r="C20"/>
    </row>
    <row r="21" spans="1:3" x14ac:dyDescent="0.25">
      <c r="A21" s="20" t="s">
        <v>51</v>
      </c>
      <c r="B21" s="21">
        <f>B20*B16</f>
        <v>18225000</v>
      </c>
      <c r="C21"/>
    </row>
    <row r="22" spans="1:3" x14ac:dyDescent="0.25">
      <c r="A22" s="14" t="s">
        <v>51</v>
      </c>
      <c r="B22" s="22">
        <f>B21</f>
        <v>18225000</v>
      </c>
      <c r="C22" s="23">
        <f>B22/1097</f>
        <v>16613.49134001823</v>
      </c>
    </row>
    <row r="23" spans="1:3" x14ac:dyDescent="0.25">
      <c r="A23" s="14" t="s">
        <v>57</v>
      </c>
      <c r="B23" s="22">
        <f>SUM(B22:B22)</f>
        <v>18225000</v>
      </c>
      <c r="C23" s="24"/>
    </row>
    <row r="24" spans="1:3" x14ac:dyDescent="0.25">
      <c r="A24" s="14" t="s">
        <v>58</v>
      </c>
      <c r="B24" s="22">
        <f>B23*0.9</f>
        <v>16402500</v>
      </c>
      <c r="C24" s="24"/>
    </row>
    <row r="25" spans="1:3" x14ac:dyDescent="0.25">
      <c r="A25" s="14" t="s">
        <v>59</v>
      </c>
      <c r="B25" s="22">
        <f>B23*0.8</f>
        <v>14580000</v>
      </c>
      <c r="C25" s="24"/>
    </row>
    <row r="26" spans="1:3" x14ac:dyDescent="0.25">
      <c r="A26" s="14" t="s">
        <v>52</v>
      </c>
      <c r="B26" s="25"/>
      <c r="C26"/>
    </row>
    <row r="27" spans="1:3" x14ac:dyDescent="0.25">
      <c r="A27" s="26" t="s">
        <v>53</v>
      </c>
      <c r="B27" s="27">
        <f>B4*B20*1.1</f>
        <v>2004750.0000000002</v>
      </c>
      <c r="C27"/>
    </row>
    <row r="28" spans="1:3" x14ac:dyDescent="0.25">
      <c r="A28" s="14" t="s">
        <v>54</v>
      </c>
      <c r="C28"/>
    </row>
    <row r="29" spans="1:3" x14ac:dyDescent="0.25">
      <c r="A29" s="29" t="s">
        <v>55</v>
      </c>
      <c r="B29" s="25">
        <f>ROUND(B22*0.03/12,0)</f>
        <v>45563</v>
      </c>
      <c r="C29"/>
    </row>
    <row r="30" spans="1:3" x14ac:dyDescent="0.25">
      <c r="B30" s="25"/>
      <c r="C30"/>
    </row>
    <row r="31" spans="1:3" x14ac:dyDescent="0.25">
      <c r="B31" s="25"/>
      <c r="C31"/>
    </row>
    <row r="32" spans="1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50" spans="1:7" s="28" customFormat="1" x14ac:dyDescent="0.25">
      <c r="A50" s="30"/>
      <c r="D50"/>
      <c r="E50"/>
      <c r="F50"/>
      <c r="G50"/>
    </row>
    <row r="63" spans="1:7" s="28" customFormat="1" ht="15.75" x14ac:dyDescent="0.25">
      <c r="A63" s="31"/>
      <c r="D63"/>
      <c r="E63"/>
      <c r="F63"/>
      <c r="G63"/>
    </row>
    <row r="64" spans="1:7" s="28" customFormat="1" ht="15.75" x14ac:dyDescent="0.25">
      <c r="A64" s="31"/>
      <c r="D64"/>
      <c r="E64"/>
      <c r="F64"/>
      <c r="G64"/>
    </row>
    <row r="65" spans="1:7" s="28" customFormat="1" ht="15.75" x14ac:dyDescent="0.25">
      <c r="A65" s="31"/>
      <c r="D65"/>
      <c r="E65"/>
      <c r="F65"/>
      <c r="G65"/>
    </row>
    <row r="66" spans="1:7" s="28" customFormat="1" ht="15.75" x14ac:dyDescent="0.25">
      <c r="A66" s="31"/>
      <c r="D66"/>
      <c r="E66"/>
      <c r="F66"/>
      <c r="G66"/>
    </row>
    <row r="67" spans="1:7" s="28" customFormat="1" ht="15.75" x14ac:dyDescent="0.25">
      <c r="A67" s="31"/>
      <c r="D67"/>
      <c r="E67"/>
      <c r="F67"/>
      <c r="G67"/>
    </row>
    <row r="68" spans="1:7" s="28" customFormat="1" ht="15.75" x14ac:dyDescent="0.25">
      <c r="A68" s="31"/>
      <c r="D68"/>
      <c r="E68"/>
      <c r="F68"/>
      <c r="G68"/>
    </row>
    <row r="69" spans="1:7" s="28" customFormat="1" ht="15.75" x14ac:dyDescent="0.25">
      <c r="A69" s="31"/>
      <c r="D69"/>
      <c r="E69"/>
      <c r="F69"/>
      <c r="G69"/>
    </row>
    <row r="88" spans="1:7" s="28" customFormat="1" x14ac:dyDescent="0.25">
      <c r="A88"/>
      <c r="B88" s="28">
        <f>B87*B86</f>
        <v>0</v>
      </c>
      <c r="D88"/>
      <c r="E88"/>
      <c r="F88"/>
      <c r="G88"/>
    </row>
  </sheetData>
  <mergeCells count="1"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Sudhanshu Hospital </vt:lpstr>
      <vt:lpstr>Sudhanshu Imperia</vt:lpstr>
      <vt:lpstr>Vishnu Bhaskar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2015-06-05T18:17:20Z</dcterms:created>
  <dcterms:modified xsi:type="dcterms:W3CDTF">2024-08-19T06:33:05Z</dcterms:modified>
</cp:coreProperties>
</file>