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AA603830-9F0D-4FC6-B4AE-CD96F2CEF6D5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8" i="5" l="1"/>
  <c r="O38" i="5"/>
  <c r="B9" i="5"/>
  <c r="E38" i="5" l="1"/>
  <c r="D32" i="5"/>
  <c r="I18" i="5"/>
  <c r="I19" i="5" s="1"/>
  <c r="I31" i="5"/>
  <c r="D31" i="5"/>
  <c r="J9" i="5"/>
  <c r="I32" i="5" l="1"/>
  <c r="H32" i="5" l="1"/>
  <c r="I36" i="5" l="1"/>
  <c r="G39" i="5" l="1"/>
  <c r="M39" i="5"/>
  <c r="G38" i="5"/>
  <c r="I35" i="5"/>
  <c r="J43" i="5"/>
  <c r="K43" i="5" s="1"/>
  <c r="G43" i="5"/>
  <c r="K42" i="5"/>
  <c r="J42" i="5"/>
  <c r="G42" i="5"/>
  <c r="B18" i="5" l="1"/>
  <c r="I34" i="5"/>
  <c r="I33" i="5"/>
  <c r="J41" i="5"/>
  <c r="K41" i="5" s="1"/>
  <c r="G41" i="5"/>
  <c r="J40" i="5"/>
  <c r="G40" i="5"/>
  <c r="J39" i="5"/>
  <c r="L39" i="5" s="1"/>
  <c r="J38" i="5"/>
  <c r="H36" i="5"/>
  <c r="G36" i="5"/>
  <c r="H35" i="5"/>
  <c r="G35" i="5"/>
  <c r="H34" i="5"/>
  <c r="G34" i="5"/>
  <c r="H33" i="5"/>
  <c r="G33" i="5"/>
  <c r="G32" i="5"/>
  <c r="H31" i="5"/>
  <c r="G31" i="5"/>
  <c r="K6" i="5"/>
  <c r="L6" i="5" s="1"/>
  <c r="B12" i="5"/>
  <c r="B7" i="5"/>
  <c r="B13" i="5" s="1"/>
  <c r="L38" i="5" l="1"/>
  <c r="K38" i="5"/>
  <c r="B8" i="5"/>
  <c r="B14" i="5"/>
  <c r="B15" i="5" s="1"/>
  <c r="K40" i="5"/>
  <c r="L40" i="5"/>
  <c r="K39" i="5"/>
  <c r="B19" i="5" l="1"/>
  <c r="B22" i="5" l="1"/>
  <c r="B25" i="5"/>
  <c r="B21" i="5"/>
  <c r="B20" i="5"/>
</calcChain>
</file>

<file path=xl/sharedStrings.xml><?xml version="1.0" encoding="utf-8"?>
<sst xmlns="http://schemas.openxmlformats.org/spreadsheetml/2006/main" count="28" uniqueCount="28">
  <si>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</si>
  <si>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</si>
  <si>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</si>
  <si>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</si>
  <si>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</si>
  <si>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</si>
  <si>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</si>
  <si>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</si>
  <si>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</si>
  <si>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</si>
  <si>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</si>
  <si>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</si>
  <si>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</si>
  <si>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</si>
  <si>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</si>
  <si>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</si>
  <si>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</si>
  <si>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</si>
  <si>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</si>
  <si>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</si>
  <si>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</si>
  <si>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</si>
  <si>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</si>
  <si>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Carpet</t>
  </si>
  <si>
    <t>Mesurement</t>
  </si>
  <si>
    <t>Built up area</t>
  </si>
  <si>
    <t>SBA</t>
  </si>
  <si>
    <t>Balcony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</si>
</sst>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10" fontId="0" fillId="0" borderId="1" xfId="0" applyNumberFormat="1" applyBorder="1"/>
    <xf numFmtId="43" fontId="3" fillId="0" borderId="1" xfId="0" applyNumberFormat="1" applyFont="1" applyBorder="1"/>
    <xf numFmtId="0" fontId="5" fillId="0" borderId="0" xfId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14</xdr:col>
      <xdr:colOff>201240</xdr:colOff>
      <xdr:row>44</xdr:row>
      <xdr:rowOff>86907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8C34C2-3CD1-4BCA-A4ED-98517EE3D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8707065" cy="846890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239349</xdr:colOff>
      <xdr:row>37</xdr:row>
      <xdr:rowOff>96247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185B8B-E044-4FEA-B1F9-21021F644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73749" cy="7144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P43"/>
  <sheetViews>
    <sheetView tabSelected="1" topLeftCell="A4" workbookViewId="0">
      <selection activeCell="B33" sqref="B33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5.28515625" bestFit="1" customWidth="1"/>
    <col min="7" max="7" width="13.85546875" bestFit="1" customWidth="1"/>
    <col min="10" max="10" width="12.140625" bestFit="1" customWidth="1"/>
    <col min="12" max="13" width="10" bestFit="1" customWidth="1"/>
  </cols>
  <sheetData>
    <row r="3" spans="1:12" x14ac:dyDescent="0.25">
      <c r="A3" s="2"/>
      <c r="B3" s="2"/>
      <c r="C3" s="2"/>
      <c r="D3" s="11"/>
    </row>
    <row r="4" spans="1:12" ht="16.5" x14ac:dyDescent="0.3">
      <c r="A4" s="16"/>
      <c r="B4" s="17"/>
      <c r="C4" s="17"/>
      <c r="D4" s="17"/>
    </row>
    <row r="5" spans="1:12" ht="16.5" x14ac:dyDescent="0.3">
      <c r="A5" s="3" t="s">
        <v>4</v>
      </c>
      <c r="B5" s="3">
        <v>2024</v>
      </c>
      <c r="C5" s="3"/>
      <c r="D5" s="2"/>
      <c r="I5" s="2" t="s">
        <v>1</v>
      </c>
      <c r="J5" s="2"/>
      <c r="K5" s="2"/>
      <c r="L5" s="2"/>
    </row>
    <row r="6" spans="1:12" ht="16.5" x14ac:dyDescent="0.3">
      <c r="A6" s="3" t="s">
        <v>5</v>
      </c>
      <c r="B6" s="3">
        <v>2009</v>
      </c>
      <c r="C6" s="3"/>
      <c r="D6" s="2"/>
      <c r="I6" s="2">
        <v>2009</v>
      </c>
      <c r="J6" s="2">
        <v>2024</v>
      </c>
      <c r="K6" s="2">
        <f>J6-I6</f>
        <v>15</v>
      </c>
      <c r="L6" s="2">
        <f>K6-60</f>
        <v>-45</v>
      </c>
    </row>
    <row r="7" spans="1:12" ht="16.5" x14ac:dyDescent="0.3">
      <c r="A7" s="3" t="s">
        <v>6</v>
      </c>
      <c r="B7" s="3">
        <f>B5-B6</f>
        <v>15</v>
      </c>
      <c r="C7" s="3"/>
      <c r="D7" s="2"/>
      <c r="I7" s="2"/>
      <c r="J7" s="2"/>
      <c r="K7" s="2"/>
    </row>
    <row r="8" spans="1:12" ht="16.5" x14ac:dyDescent="0.3">
      <c r="A8" s="3"/>
      <c r="B8" s="3">
        <f>B7-60</f>
        <v>-45</v>
      </c>
      <c r="C8" s="3"/>
      <c r="D8" s="2"/>
      <c r="H8" s="9"/>
      <c r="I8" s="10" t="s">
        <v>23</v>
      </c>
      <c r="J8" s="10" t="s">
        <v>25</v>
      </c>
      <c r="K8" s="10"/>
    </row>
    <row r="9" spans="1:12" ht="16.5" x14ac:dyDescent="0.3">
      <c r="A9" s="3" t="s">
        <v>7</v>
      </c>
      <c r="B9" s="5">
        <f>595*2500</f>
        <v>1487500</v>
      </c>
      <c r="C9" s="5"/>
      <c r="D9" s="4"/>
      <c r="H9" s="9"/>
      <c r="I9" s="10"/>
      <c r="J9" s="10">
        <f>55.29*10.764</f>
        <v>595.14155999999991</v>
      </c>
      <c r="K9" s="10"/>
    </row>
    <row r="10" spans="1:12" ht="16.5" x14ac:dyDescent="0.3">
      <c r="A10" s="3" t="s">
        <v>8</v>
      </c>
      <c r="B10" s="3"/>
      <c r="C10" s="3"/>
      <c r="D10" s="2"/>
      <c r="H10" s="9"/>
      <c r="I10" s="10"/>
      <c r="J10" s="10"/>
      <c r="K10" s="10"/>
    </row>
    <row r="11" spans="1:12" ht="16.5" x14ac:dyDescent="0.3">
      <c r="A11" s="3"/>
      <c r="B11" s="3"/>
      <c r="C11" s="3"/>
      <c r="D11" s="2"/>
      <c r="H11" s="9"/>
      <c r="I11" s="10"/>
      <c r="J11" s="10"/>
      <c r="K11" s="10"/>
    </row>
    <row r="12" spans="1:12" ht="16.5" x14ac:dyDescent="0.3">
      <c r="A12" s="3" t="s">
        <v>9</v>
      </c>
      <c r="B12" s="3">
        <f>100-10</f>
        <v>90</v>
      </c>
      <c r="C12" s="3"/>
      <c r="D12" s="2"/>
      <c r="I12" s="2"/>
      <c r="J12" s="2"/>
      <c r="K12" s="2"/>
    </row>
    <row r="13" spans="1:12" ht="16.5" x14ac:dyDescent="0.3">
      <c r="A13" s="3" t="s">
        <v>10</v>
      </c>
      <c r="B13" s="3">
        <f>B12*B7/60</f>
        <v>22.5</v>
      </c>
      <c r="C13" s="3"/>
      <c r="D13" s="2"/>
    </row>
    <row r="14" spans="1:12" ht="16.5" x14ac:dyDescent="0.3">
      <c r="A14" s="3"/>
      <c r="B14" s="6">
        <f>B13%</f>
        <v>0.22500000000000001</v>
      </c>
      <c r="C14" s="6"/>
      <c r="D14" s="12"/>
    </row>
    <row r="15" spans="1:12" ht="16.5" x14ac:dyDescent="0.3">
      <c r="A15" s="3" t="s">
        <v>11</v>
      </c>
      <c r="B15" s="5">
        <f>ROUND((B9*B14),0)</f>
        <v>334688</v>
      </c>
      <c r="C15" s="5"/>
      <c r="D15" s="5"/>
      <c r="I15" t="s">
        <v>24</v>
      </c>
      <c r="J15" t="s">
        <v>27</v>
      </c>
    </row>
    <row r="16" spans="1:12" ht="16.5" x14ac:dyDescent="0.3">
      <c r="A16" s="3" t="s">
        <v>2</v>
      </c>
      <c r="B16" s="5">
        <v>595</v>
      </c>
      <c r="C16" s="5"/>
      <c r="D16" s="4"/>
      <c r="H16" s="9"/>
      <c r="I16" s="10">
        <v>392</v>
      </c>
    </row>
    <row r="17" spans="1:10" ht="16.5" x14ac:dyDescent="0.3">
      <c r="A17" s="3" t="s">
        <v>22</v>
      </c>
      <c r="B17" s="3">
        <v>10000</v>
      </c>
      <c r="C17" s="3"/>
      <c r="D17" s="2"/>
      <c r="H17" s="9"/>
      <c r="I17" s="10">
        <v>13000</v>
      </c>
    </row>
    <row r="18" spans="1:10" ht="16.5" x14ac:dyDescent="0.3">
      <c r="A18" s="3" t="s">
        <v>12</v>
      </c>
      <c r="B18" s="5">
        <f>B17*B16</f>
        <v>5950000</v>
      </c>
      <c r="C18" s="5"/>
      <c r="D18" s="4"/>
      <c r="H18" s="9"/>
      <c r="I18" s="10">
        <f>I17*I16</f>
        <v>5096000</v>
      </c>
    </row>
    <row r="19" spans="1:10" ht="16.5" x14ac:dyDescent="0.3">
      <c r="A19" s="7" t="s">
        <v>13</v>
      </c>
      <c r="B19" s="8">
        <f>B18-B15</f>
        <v>5615312</v>
      </c>
      <c r="C19" s="8"/>
      <c r="D19" s="13"/>
      <c r="I19">
        <f>I18/595</f>
        <v>8564.7058823529405</v>
      </c>
    </row>
    <row r="20" spans="1:10" ht="16.5" x14ac:dyDescent="0.3">
      <c r="A20" s="7" t="s">
        <v>14</v>
      </c>
      <c r="B20" s="8">
        <f>B19*0.9</f>
        <v>5053780.8</v>
      </c>
      <c r="C20" s="8"/>
      <c r="D20" s="13"/>
    </row>
    <row r="21" spans="1:10" ht="16.5" x14ac:dyDescent="0.3">
      <c r="A21" s="7" t="s">
        <v>15</v>
      </c>
      <c r="B21" s="8">
        <f>B19*0.8</f>
        <v>4492249.6000000006</v>
      </c>
      <c r="C21" s="8"/>
      <c r="D21" s="13"/>
    </row>
    <row r="22" spans="1:10" ht="16.5" x14ac:dyDescent="0.3">
      <c r="A22" s="7" t="s">
        <v>16</v>
      </c>
      <c r="B22" s="8">
        <f>B19*0.025/12</f>
        <v>11698.566666666668</v>
      </c>
      <c r="C22" s="8"/>
      <c r="D22" s="13"/>
    </row>
    <row r="24" spans="1:10" x14ac:dyDescent="0.25">
      <c r="B24" s="1"/>
      <c r="C24" s="1"/>
      <c r="J24" s="14"/>
    </row>
    <row r="25" spans="1:10" x14ac:dyDescent="0.25">
      <c r="B25" s="1">
        <f>B19/595</f>
        <v>9437.4991596638647</v>
      </c>
    </row>
    <row r="29" spans="1:10" x14ac:dyDescent="0.25">
      <c r="E29" t="s">
        <v>17</v>
      </c>
    </row>
    <row r="30" spans="1:10" x14ac:dyDescent="0.25">
      <c r="C30" t="s">
        <v>26</v>
      </c>
      <c r="D30" s="2" t="s">
        <v>3</v>
      </c>
      <c r="E30" s="2" t="s">
        <v>18</v>
      </c>
      <c r="F30" s="2" t="s">
        <v>0</v>
      </c>
      <c r="G30" s="2" t="s">
        <v>19</v>
      </c>
      <c r="H30" s="2" t="s">
        <v>20</v>
      </c>
      <c r="I30" s="2"/>
    </row>
    <row r="31" spans="1:10" x14ac:dyDescent="0.25">
      <c r="C31">
        <v>605</v>
      </c>
      <c r="D31" s="2">
        <f>E31*1.2</f>
        <v>580.79999999999995</v>
      </c>
      <c r="E31" s="18">
        <v>484</v>
      </c>
      <c r="F31" s="2">
        <v>6300000</v>
      </c>
      <c r="G31" s="2">
        <f t="shared" ref="G31:G36" si="0">F31/E31</f>
        <v>13016.528925619834</v>
      </c>
      <c r="H31" s="2">
        <f t="shared" ref="H31:H36" si="1">F31/D31</f>
        <v>10847.10743801653</v>
      </c>
      <c r="I31" s="2">
        <f>F31/C31</f>
        <v>10413.223140495867</v>
      </c>
    </row>
    <row r="32" spans="1:10" x14ac:dyDescent="0.25">
      <c r="D32" s="2">
        <f>E32*1.2</f>
        <v>540</v>
      </c>
      <c r="E32" s="18">
        <v>450</v>
      </c>
      <c r="F32" s="2">
        <v>5500000</v>
      </c>
      <c r="G32" s="2">
        <f t="shared" si="0"/>
        <v>12222.222222222223</v>
      </c>
      <c r="H32" s="2">
        <f t="shared" si="1"/>
        <v>10185.185185185184</v>
      </c>
      <c r="I32" s="2">
        <f t="shared" ref="I32:I36" si="2">D32/E32</f>
        <v>1.2</v>
      </c>
    </row>
    <row r="33" spans="4:16" x14ac:dyDescent="0.25">
      <c r="D33" s="2"/>
      <c r="E33" s="18"/>
      <c r="F33" s="4"/>
      <c r="G33" s="2" t="e">
        <f t="shared" si="0"/>
        <v>#DIV/0!</v>
      </c>
      <c r="H33" s="2" t="e">
        <f t="shared" si="1"/>
        <v>#DIV/0!</v>
      </c>
      <c r="I33" s="2" t="e">
        <f t="shared" si="2"/>
        <v>#DIV/0!</v>
      </c>
      <c r="M33" s="1"/>
    </row>
    <row r="34" spans="4:16" x14ac:dyDescent="0.25">
      <c r="D34" s="2"/>
      <c r="E34" s="18"/>
      <c r="F34" s="4"/>
      <c r="G34" s="2" t="e">
        <f t="shared" si="0"/>
        <v>#DIV/0!</v>
      </c>
      <c r="H34" s="2" t="e">
        <f t="shared" si="1"/>
        <v>#DIV/0!</v>
      </c>
      <c r="I34" s="2" t="e">
        <f t="shared" si="2"/>
        <v>#DIV/0!</v>
      </c>
    </row>
    <row r="35" spans="4:16" x14ac:dyDescent="0.25">
      <c r="D35" s="2"/>
      <c r="E35" s="2"/>
      <c r="F35" s="4"/>
      <c r="G35" s="2" t="e">
        <f t="shared" si="0"/>
        <v>#DIV/0!</v>
      </c>
      <c r="H35" s="2" t="e">
        <f t="shared" si="1"/>
        <v>#DIV/0!</v>
      </c>
      <c r="I35" s="2" t="e">
        <f t="shared" si="2"/>
        <v>#DIV/0!</v>
      </c>
      <c r="M35" s="1"/>
    </row>
    <row r="36" spans="4:16" x14ac:dyDescent="0.25">
      <c r="D36" s="2"/>
      <c r="E36" s="2"/>
      <c r="F36" s="2"/>
      <c r="G36" s="2" t="e">
        <f t="shared" si="0"/>
        <v>#DIV/0!</v>
      </c>
      <c r="H36" s="2" t="e">
        <f t="shared" si="1"/>
        <v>#DIV/0!</v>
      </c>
      <c r="I36" s="2" t="e">
        <f t="shared" si="2"/>
        <v>#DIV/0!</v>
      </c>
    </row>
    <row r="37" spans="4:16" x14ac:dyDescent="0.25">
      <c r="E37" t="s">
        <v>21</v>
      </c>
    </row>
    <row r="38" spans="4:16" x14ac:dyDescent="0.25">
      <c r="E38">
        <f>53.86*10.764</f>
        <v>579.74903999999992</v>
      </c>
      <c r="F38">
        <v>9201000</v>
      </c>
      <c r="G38" s="2">
        <f>F38/E38</f>
        <v>15870.660173926293</v>
      </c>
      <c r="H38">
        <v>455000</v>
      </c>
      <c r="I38">
        <v>30000</v>
      </c>
      <c r="J38" s="2">
        <f t="shared" ref="J38:J43" si="3">I38+H38+F38</f>
        <v>9686000</v>
      </c>
      <c r="K38" s="2">
        <f>J38/E38</f>
        <v>16707.229045174445</v>
      </c>
      <c r="L38" s="4">
        <f>J38/719</f>
        <v>13471.488178025034</v>
      </c>
      <c r="M38" s="2"/>
      <c r="O38">
        <f>E38*1.2</f>
        <v>695.69884799999988</v>
      </c>
      <c r="P38">
        <f>F38/O38</f>
        <v>13225.550144938577</v>
      </c>
    </row>
    <row r="39" spans="4:16" x14ac:dyDescent="0.25">
      <c r="G39" s="2" t="e">
        <f>F39/E39</f>
        <v>#DIV/0!</v>
      </c>
      <c r="H39">
        <v>948000</v>
      </c>
      <c r="I39">
        <v>30000</v>
      </c>
      <c r="J39" s="2">
        <f t="shared" si="3"/>
        <v>978000</v>
      </c>
      <c r="K39" s="2" t="e">
        <f t="shared" ref="K39:K43" si="4">J39/E39</f>
        <v>#DIV/0!</v>
      </c>
      <c r="L39" s="4" t="e">
        <f>J39/D39</f>
        <v>#DIV/0!</v>
      </c>
      <c r="M39" s="2" t="e">
        <f>F39/D39</f>
        <v>#DIV/0!</v>
      </c>
    </row>
    <row r="40" spans="4:16" x14ac:dyDescent="0.25">
      <c r="D40" s="2"/>
      <c r="E40" s="2"/>
      <c r="F40" s="2"/>
      <c r="G40" s="2" t="e">
        <f t="shared" ref="G40:G43" si="5">F40/E40</f>
        <v>#DIV/0!</v>
      </c>
      <c r="H40" s="2">
        <v>169500</v>
      </c>
      <c r="I40" s="2">
        <v>30000</v>
      </c>
      <c r="J40" s="2">
        <f t="shared" si="3"/>
        <v>199500</v>
      </c>
      <c r="K40" s="2" t="e">
        <f t="shared" si="4"/>
        <v>#DIV/0!</v>
      </c>
      <c r="L40" s="2" t="e">
        <f>J40/D40</f>
        <v>#DIV/0!</v>
      </c>
      <c r="M40" s="2"/>
      <c r="O40" s="1"/>
    </row>
    <row r="41" spans="4:16" x14ac:dyDescent="0.25">
      <c r="D41" s="2"/>
      <c r="E41" s="2"/>
      <c r="F41" s="2"/>
      <c r="G41" s="2" t="e">
        <f t="shared" si="5"/>
        <v>#DIV/0!</v>
      </c>
      <c r="H41" s="2">
        <v>726000</v>
      </c>
      <c r="I41" s="2">
        <v>30000</v>
      </c>
      <c r="J41" s="2">
        <f t="shared" si="3"/>
        <v>756000</v>
      </c>
      <c r="K41" s="2" t="e">
        <f t="shared" si="4"/>
        <v>#DIV/0!</v>
      </c>
      <c r="L41" s="2"/>
      <c r="M41" s="2"/>
    </row>
    <row r="42" spans="4:16" x14ac:dyDescent="0.25">
      <c r="G42" s="2" t="e">
        <f t="shared" si="5"/>
        <v>#DIV/0!</v>
      </c>
      <c r="H42">
        <v>1200000</v>
      </c>
      <c r="I42" s="2">
        <v>30000</v>
      </c>
      <c r="J42" s="2">
        <f t="shared" si="3"/>
        <v>1230000</v>
      </c>
      <c r="K42" s="2" t="e">
        <f t="shared" si="4"/>
        <v>#DIV/0!</v>
      </c>
    </row>
    <row r="43" spans="4:16" x14ac:dyDescent="0.25">
      <c r="G43" s="15" t="e">
        <f t="shared" si="5"/>
        <v>#DIV/0!</v>
      </c>
      <c r="H43">
        <v>900000</v>
      </c>
      <c r="I43" s="2">
        <v>30000</v>
      </c>
      <c r="J43" s="2">
        <f t="shared" si="3"/>
        <v>930000</v>
      </c>
      <c r="K43" s="2" t="e">
        <f t="shared" si="4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topLeftCell="D1" workbookViewId="0">
      <selection activeCell="D1" sqref="D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topLeftCell="D1" workbookViewId="0">
      <selection activeCell="F4" sqref="F4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>
      <selection activeCell="S26" sqref="S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topLeftCell="D1" workbookViewId="0">
      <selection activeCell="AE36" sqref="AE3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2024-08-08T06:00:15Z</dcterms:modified>
</cp:coreProperties>
</file>