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Report Making Cases\Shree Kapol Anand Mangal Trust - Bhayandar (W)\"/>
    </mc:Choice>
  </mc:AlternateContent>
  <xr:revisionPtr revIDLastSave="0" documentId="13_ncr:1_{96201F89-73AC-40FB-8A08-352AC738037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Valuation" sheetId="2" r:id="rId1"/>
    <sheet name="Sheet1" sheetId="3" r:id="rId2"/>
    <sheet name="Sheet2" sheetId="4" r:id="rId3"/>
  </sheets>
  <calcPr calcId="191029"/>
</workbook>
</file>

<file path=xl/calcChain.xml><?xml version="1.0" encoding="utf-8"?>
<calcChain xmlns="http://schemas.openxmlformats.org/spreadsheetml/2006/main">
  <c r="L56" i="2" l="1"/>
  <c r="I56" i="2"/>
  <c r="I55" i="2"/>
  <c r="I54" i="2"/>
  <c r="Q34" i="2"/>
  <c r="P33" i="2"/>
  <c r="R38" i="2"/>
  <c r="P38" i="2"/>
  <c r="N38" i="2"/>
  <c r="L38" i="2"/>
  <c r="J38" i="2"/>
  <c r="J33" i="2"/>
  <c r="X18" i="3"/>
  <c r="Y18" i="3" s="1"/>
  <c r="H18" i="3" s="1"/>
  <c r="O18" i="3"/>
  <c r="P18" i="3" s="1"/>
  <c r="Q18" i="3" s="1"/>
  <c r="R18" i="3" s="1"/>
  <c r="S18" i="3" s="1"/>
  <c r="N18" i="3"/>
  <c r="K18" i="3"/>
  <c r="J18" i="3"/>
  <c r="G18" i="3"/>
  <c r="F18" i="3"/>
  <c r="E18" i="3"/>
  <c r="B18" i="3"/>
  <c r="X17" i="3"/>
  <c r="Y17" i="3" s="1"/>
  <c r="P17" i="3"/>
  <c r="Q17" i="3" s="1"/>
  <c r="R17" i="3" s="1"/>
  <c r="S17" i="3" s="1"/>
  <c r="A17" i="3" s="1"/>
  <c r="N17" i="3"/>
  <c r="O17" i="3" s="1"/>
  <c r="K17" i="3"/>
  <c r="J17" i="3"/>
  <c r="G17" i="3"/>
  <c r="F17" i="3"/>
  <c r="E17" i="3"/>
  <c r="B17" i="3"/>
  <c r="X16" i="3"/>
  <c r="Y16" i="3" s="1"/>
  <c r="N16" i="3"/>
  <c r="O16" i="3" s="1"/>
  <c r="P16" i="3" s="1"/>
  <c r="Q16" i="3" s="1"/>
  <c r="R16" i="3" s="1"/>
  <c r="S16" i="3" s="1"/>
  <c r="K16" i="3"/>
  <c r="J16" i="3"/>
  <c r="F16" i="3"/>
  <c r="E16" i="3"/>
  <c r="B16" i="3"/>
  <c r="Y15" i="3"/>
  <c r="X15" i="3"/>
  <c r="R15" i="3"/>
  <c r="S15" i="3" s="1"/>
  <c r="N15" i="3"/>
  <c r="O15" i="3" s="1"/>
  <c r="P15" i="3" s="1"/>
  <c r="Q15" i="3" s="1"/>
  <c r="K15" i="3"/>
  <c r="J15" i="3"/>
  <c r="H15" i="3"/>
  <c r="G15" i="3"/>
  <c r="F15" i="3"/>
  <c r="E15" i="3"/>
  <c r="B15" i="3"/>
  <c r="X14" i="3"/>
  <c r="Y14" i="3" s="1"/>
  <c r="H14" i="3" s="1"/>
  <c r="S14" i="3"/>
  <c r="U14" i="3" s="1"/>
  <c r="C14" i="3" s="1"/>
  <c r="D14" i="3" s="1"/>
  <c r="O14" i="3"/>
  <c r="P14" i="3" s="1"/>
  <c r="Q14" i="3" s="1"/>
  <c r="R14" i="3" s="1"/>
  <c r="N14" i="3"/>
  <c r="K14" i="3"/>
  <c r="J14" i="3"/>
  <c r="G14" i="3"/>
  <c r="F14" i="3"/>
  <c r="E14" i="3"/>
  <c r="B14" i="3"/>
  <c r="X13" i="3"/>
  <c r="Y13" i="3" s="1"/>
  <c r="U13" i="3"/>
  <c r="C13" i="3" s="1"/>
  <c r="D13" i="3" s="1"/>
  <c r="P13" i="3"/>
  <c r="Q13" i="3" s="1"/>
  <c r="R13" i="3" s="1"/>
  <c r="S13" i="3" s="1"/>
  <c r="A13" i="3" s="1"/>
  <c r="N13" i="3"/>
  <c r="O13" i="3" s="1"/>
  <c r="K13" i="3"/>
  <c r="J13" i="3"/>
  <c r="G13" i="3"/>
  <c r="F13" i="3"/>
  <c r="E13" i="3"/>
  <c r="B13" i="3"/>
  <c r="X12" i="3"/>
  <c r="Y12" i="3" s="1"/>
  <c r="Q12" i="3"/>
  <c r="R12" i="3" s="1"/>
  <c r="S12" i="3" s="1"/>
  <c r="N12" i="3"/>
  <c r="O12" i="3" s="1"/>
  <c r="P12" i="3" s="1"/>
  <c r="K12" i="3"/>
  <c r="J12" i="3"/>
  <c r="F12" i="3"/>
  <c r="E12" i="3"/>
  <c r="B12" i="3"/>
  <c r="Y11" i="3"/>
  <c r="X11" i="3"/>
  <c r="R11" i="3"/>
  <c r="S11" i="3" s="1"/>
  <c r="N11" i="3"/>
  <c r="O11" i="3" s="1"/>
  <c r="P11" i="3" s="1"/>
  <c r="Q11" i="3" s="1"/>
  <c r="K11" i="3"/>
  <c r="J11" i="3"/>
  <c r="H11" i="3"/>
  <c r="G11" i="3"/>
  <c r="F11" i="3"/>
  <c r="E11" i="3"/>
  <c r="B11" i="3"/>
  <c r="X10" i="3"/>
  <c r="Y10" i="3" s="1"/>
  <c r="H10" i="3" s="1"/>
  <c r="S10" i="3"/>
  <c r="U10" i="3" s="1"/>
  <c r="C10" i="3" s="1"/>
  <c r="D10" i="3" s="1"/>
  <c r="O10" i="3"/>
  <c r="P10" i="3" s="1"/>
  <c r="Q10" i="3" s="1"/>
  <c r="R10" i="3" s="1"/>
  <c r="N10" i="3"/>
  <c r="K10" i="3"/>
  <c r="J10" i="3"/>
  <c r="G10" i="3"/>
  <c r="F10" i="3"/>
  <c r="E10" i="3"/>
  <c r="B10" i="3"/>
  <c r="X9" i="3"/>
  <c r="Y9" i="3" s="1"/>
  <c r="U9" i="3"/>
  <c r="C9" i="3" s="1"/>
  <c r="D9" i="3" s="1"/>
  <c r="P9" i="3"/>
  <c r="Q9" i="3" s="1"/>
  <c r="R9" i="3" s="1"/>
  <c r="S9" i="3" s="1"/>
  <c r="A9" i="3" s="1"/>
  <c r="N9" i="3"/>
  <c r="O9" i="3" s="1"/>
  <c r="K9" i="3"/>
  <c r="J9" i="3"/>
  <c r="G9" i="3"/>
  <c r="F9" i="3"/>
  <c r="E9" i="3"/>
  <c r="B9" i="3"/>
  <c r="X8" i="3"/>
  <c r="Y8" i="3" s="1"/>
  <c r="N8" i="3"/>
  <c r="O8" i="3" s="1"/>
  <c r="P8" i="3" s="1"/>
  <c r="Q8" i="3" s="1"/>
  <c r="R8" i="3" s="1"/>
  <c r="S8" i="3" s="1"/>
  <c r="K8" i="3"/>
  <c r="J8" i="3"/>
  <c r="F8" i="3"/>
  <c r="E8" i="3"/>
  <c r="B8" i="3"/>
  <c r="Y7" i="3"/>
  <c r="Z7" i="3" s="1"/>
  <c r="I7" i="3" s="1"/>
  <c r="X7" i="3"/>
  <c r="R7" i="3"/>
  <c r="S7" i="3" s="1"/>
  <c r="N7" i="3"/>
  <c r="O7" i="3" s="1"/>
  <c r="P7" i="3" s="1"/>
  <c r="Q7" i="3" s="1"/>
  <c r="K7" i="3"/>
  <c r="J7" i="3"/>
  <c r="G7" i="3"/>
  <c r="F7" i="3"/>
  <c r="E7" i="3"/>
  <c r="B7" i="3"/>
  <c r="Z6" i="3"/>
  <c r="I6" i="3" s="1"/>
  <c r="X6" i="3"/>
  <c r="Y6" i="3" s="1"/>
  <c r="H6" i="3" s="1"/>
  <c r="S6" i="3"/>
  <c r="U6" i="3" s="1"/>
  <c r="C6" i="3" s="1"/>
  <c r="D6" i="3" s="1"/>
  <c r="O6" i="3"/>
  <c r="P6" i="3" s="1"/>
  <c r="Q6" i="3" s="1"/>
  <c r="R6" i="3" s="1"/>
  <c r="N6" i="3"/>
  <c r="K6" i="3"/>
  <c r="J6" i="3"/>
  <c r="G6" i="3"/>
  <c r="F6" i="3"/>
  <c r="E6" i="3"/>
  <c r="B6" i="3"/>
  <c r="A6" i="3"/>
  <c r="X5" i="3"/>
  <c r="Y5" i="3" s="1"/>
  <c r="N5" i="3"/>
  <c r="O5" i="3" s="1"/>
  <c r="P5" i="3" s="1"/>
  <c r="Q5" i="3" s="1"/>
  <c r="R5" i="3" s="1"/>
  <c r="S5" i="3" s="1"/>
  <c r="K5" i="3"/>
  <c r="J5" i="3"/>
  <c r="G5" i="3"/>
  <c r="F5" i="3"/>
  <c r="E5" i="3"/>
  <c r="B5" i="3"/>
  <c r="X4" i="3"/>
  <c r="Y4" i="3" s="1"/>
  <c r="Q4" i="3"/>
  <c r="R4" i="3" s="1"/>
  <c r="S4" i="3" s="1"/>
  <c r="N4" i="3"/>
  <c r="O4" i="3" s="1"/>
  <c r="P4" i="3" s="1"/>
  <c r="K4" i="3"/>
  <c r="J4" i="3"/>
  <c r="G4" i="3"/>
  <c r="F4" i="3"/>
  <c r="E4" i="3"/>
  <c r="B4" i="3"/>
  <c r="Y3" i="3"/>
  <c r="H3" i="3" s="1"/>
  <c r="X3" i="3"/>
  <c r="N3" i="3"/>
  <c r="O3" i="3" s="1"/>
  <c r="P3" i="3" s="1"/>
  <c r="Q3" i="3" s="1"/>
  <c r="R3" i="3" s="1"/>
  <c r="S3" i="3" s="1"/>
  <c r="K3" i="3"/>
  <c r="J3" i="3"/>
  <c r="G3" i="3"/>
  <c r="F3" i="3"/>
  <c r="E3" i="3"/>
  <c r="B3" i="3"/>
  <c r="X2" i="3"/>
  <c r="Y2" i="3" s="1"/>
  <c r="Q2" i="3"/>
  <c r="R2" i="3" s="1"/>
  <c r="S2" i="3" s="1"/>
  <c r="N2" i="3"/>
  <c r="O2" i="3" s="1"/>
  <c r="K2" i="3"/>
  <c r="J2" i="3"/>
  <c r="H2" i="3"/>
  <c r="F2" i="3"/>
  <c r="E2" i="3"/>
  <c r="B2" i="3"/>
  <c r="K1" i="3"/>
  <c r="J1" i="3"/>
  <c r="I1" i="3"/>
  <c r="H1" i="3"/>
  <c r="G1" i="3"/>
  <c r="F1" i="3"/>
  <c r="E1" i="3"/>
  <c r="F2" i="2"/>
  <c r="I3" i="2"/>
  <c r="O8" i="2"/>
  <c r="H8" i="2"/>
  <c r="J8" i="2" s="1"/>
  <c r="K8" i="2" s="1"/>
  <c r="L8" i="2" s="1"/>
  <c r="N8" i="2" s="1"/>
  <c r="O11" i="2"/>
  <c r="H11" i="2"/>
  <c r="J11" i="2" s="1"/>
  <c r="K11" i="2" s="1"/>
  <c r="L11" i="2" s="1"/>
  <c r="N11" i="2" s="1"/>
  <c r="O10" i="2"/>
  <c r="H10" i="2"/>
  <c r="J10" i="2" s="1"/>
  <c r="K10" i="2" s="1"/>
  <c r="L10" i="2" s="1"/>
  <c r="N10" i="2" s="1"/>
  <c r="O9" i="2"/>
  <c r="H9" i="2"/>
  <c r="J9" i="2" s="1"/>
  <c r="K9" i="2" s="1"/>
  <c r="L9" i="2" s="1"/>
  <c r="N9" i="2" s="1"/>
  <c r="U16" i="3" l="1"/>
  <c r="C16" i="3" s="1"/>
  <c r="D16" i="3" s="1"/>
  <c r="A16" i="3"/>
  <c r="A3" i="3"/>
  <c r="U3" i="3"/>
  <c r="C3" i="3" s="1"/>
  <c r="D3" i="3" s="1"/>
  <c r="A5" i="3"/>
  <c r="U5" i="3"/>
  <c r="C5" i="3" s="1"/>
  <c r="D5" i="3" s="1"/>
  <c r="U18" i="3"/>
  <c r="C18" i="3" s="1"/>
  <c r="D18" i="3" s="1"/>
  <c r="A18" i="3"/>
  <c r="U2" i="3"/>
  <c r="C2" i="3" s="1"/>
  <c r="D2" i="3" s="1"/>
  <c r="Z2" i="3"/>
  <c r="I2" i="3" s="1"/>
  <c r="A2" i="3"/>
  <c r="U8" i="3"/>
  <c r="C8" i="3" s="1"/>
  <c r="D8" i="3" s="1"/>
  <c r="A8" i="3"/>
  <c r="A15" i="3"/>
  <c r="U15" i="3"/>
  <c r="C15" i="3" s="1"/>
  <c r="D15" i="3" s="1"/>
  <c r="H16" i="3"/>
  <c r="Z16" i="3"/>
  <c r="I16" i="3" s="1"/>
  <c r="Z4" i="3"/>
  <c r="I4" i="3" s="1"/>
  <c r="H4" i="3"/>
  <c r="G8" i="3"/>
  <c r="A10" i="3"/>
  <c r="Z10" i="3"/>
  <c r="I10" i="3" s="1"/>
  <c r="Z11" i="3"/>
  <c r="I11" i="3" s="1"/>
  <c r="Z13" i="3"/>
  <c r="I13" i="3" s="1"/>
  <c r="H13" i="3"/>
  <c r="U17" i="3"/>
  <c r="C17" i="3" s="1"/>
  <c r="D17" i="3" s="1"/>
  <c r="U4" i="3"/>
  <c r="C4" i="3" s="1"/>
  <c r="D4" i="3" s="1"/>
  <c r="A4" i="3"/>
  <c r="H7" i="3"/>
  <c r="U7" i="3"/>
  <c r="C7" i="3" s="1"/>
  <c r="D7" i="3" s="1"/>
  <c r="A7" i="3"/>
  <c r="Z8" i="3"/>
  <c r="I8" i="3" s="1"/>
  <c r="H8" i="3"/>
  <c r="G12" i="3"/>
  <c r="U12" i="3"/>
  <c r="C12" i="3" s="1"/>
  <c r="D12" i="3" s="1"/>
  <c r="A12" i="3"/>
  <c r="A14" i="3"/>
  <c r="Z14" i="3"/>
  <c r="I14" i="3" s="1"/>
  <c r="Z15" i="3"/>
  <c r="I15" i="3" s="1"/>
  <c r="Z17" i="3"/>
  <c r="I17" i="3" s="1"/>
  <c r="H17" i="3"/>
  <c r="Z9" i="3"/>
  <c r="I9" i="3" s="1"/>
  <c r="H9" i="3"/>
  <c r="Z3" i="3"/>
  <c r="I3" i="3" s="1"/>
  <c r="Z5" i="3"/>
  <c r="I5" i="3" s="1"/>
  <c r="H5" i="3"/>
  <c r="A11" i="3"/>
  <c r="U11" i="3"/>
  <c r="C11" i="3" s="1"/>
  <c r="D11" i="3" s="1"/>
  <c r="H12" i="3"/>
  <c r="Z12" i="3"/>
  <c r="I12" i="3" s="1"/>
  <c r="G16" i="3"/>
  <c r="Z18" i="3"/>
  <c r="I18" i="3" s="1"/>
  <c r="G2" i="3"/>
  <c r="I9" i="2"/>
  <c r="M8" i="2"/>
  <c r="I10" i="2"/>
  <c r="I11" i="2"/>
  <c r="I8" i="2"/>
  <c r="M9" i="2"/>
  <c r="M10" i="2"/>
  <c r="M11" i="2"/>
  <c r="C26" i="2" l="1"/>
  <c r="C32" i="2" s="1"/>
  <c r="C21" i="2"/>
  <c r="C31" i="2" s="1"/>
  <c r="O15" i="2"/>
  <c r="H15" i="2"/>
  <c r="I15" i="2" s="1"/>
  <c r="O14" i="2"/>
  <c r="H14" i="2"/>
  <c r="O13" i="2"/>
  <c r="H13" i="2"/>
  <c r="I13" i="2" s="1"/>
  <c r="O12" i="2"/>
  <c r="H12" i="2"/>
  <c r="C4" i="2"/>
  <c r="C29" i="2" s="1"/>
  <c r="J2" i="2"/>
  <c r="L2" i="2" s="1"/>
  <c r="J15" i="2" l="1"/>
  <c r="K15" i="2" s="1"/>
  <c r="L15" i="2" s="1"/>
  <c r="N15" i="2" s="1"/>
  <c r="M15" i="2"/>
  <c r="J13" i="2"/>
  <c r="K13" i="2" s="1"/>
  <c r="L13" i="2" s="1"/>
  <c r="N13" i="2" s="1"/>
  <c r="M13" i="2" s="1"/>
  <c r="J12" i="2"/>
  <c r="K12" i="2" s="1"/>
  <c r="L12" i="2" s="1"/>
  <c r="N12" i="2" s="1"/>
  <c r="I12" i="2"/>
  <c r="J14" i="2"/>
  <c r="K14" i="2" s="1"/>
  <c r="L14" i="2" s="1"/>
  <c r="N14" i="2" s="1"/>
  <c r="M14" i="2" s="1"/>
  <c r="I14" i="2"/>
  <c r="O16" i="2"/>
  <c r="N16" i="2" l="1"/>
  <c r="C30" i="2" s="1"/>
  <c r="C36" i="2" s="1"/>
  <c r="M12" i="2"/>
  <c r="M16" i="2" s="1"/>
  <c r="L3" i="2" l="1"/>
  <c r="L4" i="2" s="1"/>
  <c r="C33" i="2"/>
  <c r="C35" i="2" s="1"/>
  <c r="P2" i="2"/>
  <c r="R2" i="2" s="1"/>
  <c r="P3" i="2" l="1"/>
  <c r="C34" i="2"/>
  <c r="P4" i="2"/>
  <c r="R4" i="2" s="1"/>
  <c r="R3" i="2" l="1"/>
</calcChain>
</file>

<file path=xl/sharedStrings.xml><?xml version="1.0" encoding="utf-8"?>
<sst xmlns="http://schemas.openxmlformats.org/spreadsheetml/2006/main" count="125" uniqueCount="87">
  <si>
    <t>Year Of Const.</t>
  </si>
  <si>
    <t>Valuation Year</t>
  </si>
  <si>
    <t>Total Life of Structure</t>
  </si>
  <si>
    <t>% of the depreciation rate to be deducted</t>
  </si>
  <si>
    <t>% Value</t>
  </si>
  <si>
    <t>Rate</t>
  </si>
  <si>
    <t>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</si>
  <si>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</si>
  <si>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</si>
  <si>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</si>
  <si>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</si>
  <si>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</si>
  <si>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</si>
  <si>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</si>
  <si>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 xml:space="preserve"> Value</t>
  </si>
  <si>
    <t>Built up area</t>
  </si>
  <si>
    <t>Interior and other Development</t>
  </si>
  <si>
    <t>Interior and Other Development</t>
  </si>
  <si>
    <t>Normal Case</t>
  </si>
  <si>
    <t xml:space="preserve">Sr. No. </t>
  </si>
  <si>
    <t>Government value</t>
  </si>
  <si>
    <t>Depreciation</t>
  </si>
  <si>
    <t>Particulars</t>
  </si>
  <si>
    <t>Balance Life of Structures in Years</t>
  </si>
  <si>
    <t xml:space="preserve">Built Up Area </t>
  </si>
  <si>
    <t>Rent</t>
  </si>
  <si>
    <t>Residential</t>
  </si>
  <si>
    <t>Property Value</t>
  </si>
  <si>
    <t>Commercial</t>
  </si>
  <si>
    <t>Industrial</t>
  </si>
  <si>
    <t>Government rate</t>
  </si>
  <si>
    <t xml:space="preserve">Sq. M. </t>
  </si>
  <si>
    <t>Sq. Ft.</t>
  </si>
  <si>
    <t>(Sq. M. / Sq. Ft.)</t>
  </si>
  <si>
    <t>Sq. M. / Sq. Ft.</t>
  </si>
  <si>
    <t>Estimated Replacement Cost</t>
  </si>
  <si>
    <t xml:space="preserve">Depreciated Replacement Cost </t>
  </si>
  <si>
    <t xml:space="preserve">Depreciated Replacement Value </t>
  </si>
  <si>
    <t>Replacement Value</t>
  </si>
  <si>
    <r>
      <t>Insurable value (Depreciated Replacement Value (</t>
    </r>
    <r>
      <rPr>
        <b/>
        <sz val="11"/>
        <color theme="1"/>
        <rFont val="Rupee Foradian"/>
        <family val="2"/>
      </rPr>
      <t xml:space="preserve">` </t>
    </r>
    <r>
      <rPr>
        <b/>
        <sz val="11"/>
        <color theme="1"/>
        <rFont val="Arial Narrow"/>
        <family val="2"/>
      </rPr>
      <t>3,34,62,049.00) - Subsoil Structure Cost (15%)</t>
    </r>
  </si>
  <si>
    <t>Age Of Build</t>
  </si>
  <si>
    <t>(Years)</t>
  </si>
  <si>
    <r>
      <t>(</t>
    </r>
    <r>
      <rPr>
        <b/>
        <sz val="10.5"/>
        <rFont val="Rupee Foradian"/>
        <family val="2"/>
      </rPr>
      <t>`</t>
    </r>
    <r>
      <rPr>
        <b/>
        <sz val="10.5"/>
        <rFont val="Calibri"/>
        <family val="2"/>
      </rPr>
      <t>)</t>
    </r>
  </si>
  <si>
    <r>
      <t>(</t>
    </r>
    <r>
      <rPr>
        <b/>
        <sz val="10.5"/>
        <color rgb="FFFF0000"/>
        <rFont val="Rupee Foradian"/>
        <family val="2"/>
      </rPr>
      <t>`</t>
    </r>
    <r>
      <rPr>
        <b/>
        <sz val="10.5"/>
        <color rgb="FFFF0000"/>
        <rFont val="Calibri"/>
        <family val="2"/>
      </rPr>
      <t>)</t>
    </r>
  </si>
  <si>
    <t>Fair Market Value</t>
  </si>
  <si>
    <t>Land area in Sq. M.</t>
  </si>
  <si>
    <t>Rate on Sq. M.</t>
  </si>
  <si>
    <t>Rate on Sq. Ft.</t>
  </si>
  <si>
    <t>Land in Hector</t>
  </si>
  <si>
    <t>Land in Acre</t>
  </si>
  <si>
    <t>Land in Guntha</t>
  </si>
  <si>
    <t>Land in Sq. Yard</t>
  </si>
  <si>
    <t>Land in Sq. M.</t>
  </si>
  <si>
    <t>Land in Sq. Ft.</t>
  </si>
  <si>
    <t>Construction Area</t>
  </si>
  <si>
    <t>Cost of Construction</t>
  </si>
  <si>
    <t>Construction value</t>
  </si>
  <si>
    <t>Land Value (Including Land development)</t>
  </si>
  <si>
    <t>Land Rate (Including Development) per Sq. M.</t>
  </si>
  <si>
    <t>Location</t>
  </si>
  <si>
    <t>Distance</t>
  </si>
  <si>
    <t>Hectare</t>
  </si>
  <si>
    <t>हेक्टर</t>
  </si>
  <si>
    <t>Acre</t>
  </si>
  <si>
    <t>एकर</t>
  </si>
  <si>
    <t>Aar</t>
  </si>
  <si>
    <t>गुंठा</t>
  </si>
  <si>
    <t>Sq. Yard</t>
  </si>
  <si>
    <t>चौ.यार्ड</t>
  </si>
  <si>
    <t>Sq. M.</t>
  </si>
  <si>
    <t>चौ.मीटर</t>
  </si>
  <si>
    <t>चौ.फूट</t>
  </si>
  <si>
    <t>Ground Floor</t>
  </si>
  <si>
    <t>Rooms</t>
  </si>
  <si>
    <t>Toilet Block</t>
  </si>
  <si>
    <t>Hall</t>
  </si>
  <si>
    <t>First Floor</t>
  </si>
  <si>
    <t>Second Floor</t>
  </si>
  <si>
    <t>Third Floor</t>
  </si>
  <si>
    <t>Total</t>
  </si>
  <si>
    <t>Old Building</t>
  </si>
  <si>
    <t>Trust Ownership</t>
  </si>
  <si>
    <t>Room</t>
  </si>
  <si>
    <t>Community Hall</t>
  </si>
  <si>
    <t>Difference</t>
  </si>
  <si>
    <t>Land Area as per architect plan</t>
  </si>
  <si>
    <t>Land Area as per Work order letter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</si>
</sst>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 * #,##0_ ;_ * \-#,##0_ ;_ * &quot;-&quot;??_ ;_ @_ "/>
    <numFmt numFmtId="165" formatCode="#,##0.000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1"/>
      <color theme="1"/>
      <name val="Calibri"/>
      <family val="2"/>
      <scheme val="minor"/>
    </font>
    <font>
      <b/>
      <sz val="11"/>
      <color theme="1"/>
      <name val="Rupee Foradian"/>
      <family val="2"/>
    </font>
    <font>
      <b/>
      <sz val="10.5"/>
      <color theme="1"/>
      <name val="Arial Narrow"/>
      <family val="2"/>
    </font>
    <font>
      <b/>
      <sz val="10.5"/>
      <color rgb="FFFF0000"/>
      <name val="Arial Narrow"/>
      <family val="2"/>
    </font>
    <font>
      <b/>
      <sz val="10.5"/>
      <name val="Arial Narrow"/>
      <family val="2"/>
    </font>
    <font>
      <b/>
      <sz val="10.5"/>
      <color rgb="FFFF0000"/>
      <name val="Calibri"/>
      <family val="2"/>
    </font>
    <font>
      <b/>
      <sz val="10.5"/>
      <name val="Calibri"/>
      <family val="2"/>
    </font>
    <font>
      <b/>
      <sz val="10.5"/>
      <name val="Rupee Foradian"/>
      <family val="2"/>
    </font>
    <font>
      <b/>
      <sz val="10.5"/>
      <color rgb="FFFF0000"/>
      <name val="Rupee Foradian"/>
      <family val="2"/>
    </font>
    <font>
      <sz val="10.5"/>
      <color theme="1"/>
      <name val="Arial Narrow"/>
      <family val="2"/>
    </font>
    <font>
      <sz val="10.5"/>
      <color rgb="FF000000"/>
      <name val="Arial Narrow"/>
      <family val="2"/>
    </font>
    <font>
      <sz val="10.5"/>
      <name val="Arial Narrow"/>
      <family val="2"/>
    </font>
    <font>
      <sz val="10.5"/>
      <color rgb="FFFF0000"/>
      <name val="Arial Narrow"/>
      <family val="2"/>
    </font>
    <font>
      <sz val="11"/>
      <color rgb="FFFF0000"/>
      <name val="Calibri"/>
      <family val="2"/>
      <scheme val="minor"/>
    </font>
    <font>
      <b/>
      <sz val="11"/>
      <name val="Arial Narrow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92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0" xfId="0" applyFont="1"/>
    <xf numFmtId="0" fontId="5" fillId="0" borderId="0" xfId="0" applyFont="1" applyAlignment="1">
      <alignment horizontal="center"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5" fillId="0" borderId="0" xfId="0" applyFont="1" applyAlignment="1">
      <alignment wrapText="1"/>
    </xf>
    <xf numFmtId="0" fontId="7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Alignment="1">
      <alignment vertical="top"/>
    </xf>
    <xf numFmtId="4" fontId="1" fillId="0" borderId="0" xfId="0" applyNumberFormat="1" applyFont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7" fillId="0" borderId="0" xfId="0" applyNumberFormat="1" applyFont="1"/>
    <xf numFmtId="0" fontId="7" fillId="0" borderId="0" xfId="0" applyFont="1"/>
    <xf numFmtId="0" fontId="6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6" fillId="0" borderId="1" xfId="0" applyFont="1" applyBorder="1"/>
    <xf numFmtId="4" fontId="6" fillId="0" borderId="0" xfId="0" applyNumberFormat="1" applyFont="1" applyAlignment="1">
      <alignment vertical="top"/>
    </xf>
    <xf numFmtId="0" fontId="4" fillId="0" borderId="0" xfId="0" applyFont="1" applyAlignment="1">
      <alignment horizontal="center" vertical="top" wrapText="1" shrinkToFit="1"/>
    </xf>
    <xf numFmtId="0" fontId="3" fillId="0" borderId="0" xfId="0" applyFont="1" applyAlignment="1">
      <alignment horizontal="center"/>
    </xf>
    <xf numFmtId="4" fontId="3" fillId="0" borderId="2" xfId="0" applyNumberFormat="1" applyFont="1" applyBorder="1" applyAlignment="1">
      <alignment vertical="top"/>
    </xf>
    <xf numFmtId="0" fontId="3" fillId="0" borderId="0" xfId="0" applyFont="1" applyAlignment="1">
      <alignment horizontal="center" wrapText="1"/>
    </xf>
    <xf numFmtId="2" fontId="3" fillId="0" borderId="0" xfId="0" applyNumberFormat="1" applyFont="1"/>
    <xf numFmtId="0" fontId="1" fillId="0" borderId="0" xfId="0" applyFont="1" applyAlignment="1">
      <alignment horizontal="right" vertical="top" wrapText="1"/>
    </xf>
    <xf numFmtId="0" fontId="8" fillId="0" borderId="0" xfId="0" applyFont="1" applyAlignment="1">
      <alignment horizontal="left" vertical="top" wrapText="1"/>
    </xf>
    <xf numFmtId="0" fontId="5" fillId="0" borderId="0" xfId="0" applyFont="1" applyAlignment="1">
      <alignment horizontal="center" vertical="top" wrapText="1"/>
    </xf>
    <xf numFmtId="0" fontId="3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 vertical="top" wrapText="1"/>
    </xf>
    <xf numFmtId="0" fontId="8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/>
    </xf>
    <xf numFmtId="3" fontId="6" fillId="0" borderId="1" xfId="0" applyNumberFormat="1" applyFont="1" applyBorder="1" applyAlignment="1">
      <alignment vertical="top"/>
    </xf>
    <xf numFmtId="3" fontId="3" fillId="0" borderId="0" xfId="0" applyNumberFormat="1" applyFont="1"/>
    <xf numFmtId="3" fontId="3" fillId="0" borderId="1" xfId="0" applyNumberFormat="1" applyFont="1" applyBorder="1"/>
    <xf numFmtId="3" fontId="6" fillId="0" borderId="1" xfId="0" applyNumberFormat="1" applyFont="1" applyBorder="1"/>
    <xf numFmtId="0" fontId="5" fillId="0" borderId="0" xfId="0" applyFont="1"/>
    <xf numFmtId="3" fontId="5" fillId="0" borderId="0" xfId="0" applyNumberFormat="1" applyFont="1"/>
    <xf numFmtId="0" fontId="1" fillId="0" borderId="0" xfId="0" applyFont="1" applyAlignment="1">
      <alignment vertical="center"/>
    </xf>
    <xf numFmtId="3" fontId="1" fillId="0" borderId="0" xfId="0" applyNumberFormat="1" applyFont="1"/>
    <xf numFmtId="3" fontId="3" fillId="0" borderId="0" xfId="0" applyNumberFormat="1" applyFont="1" applyAlignment="1">
      <alignment vertical="top"/>
    </xf>
    <xf numFmtId="3" fontId="7" fillId="0" borderId="0" xfId="0" applyNumberFormat="1" applyFont="1" applyAlignment="1">
      <alignment vertical="top"/>
    </xf>
    <xf numFmtId="164" fontId="3" fillId="0" borderId="0" xfId="1" applyNumberFormat="1" applyFont="1" applyAlignment="1">
      <alignment vertical="top"/>
    </xf>
    <xf numFmtId="0" fontId="12" fillId="0" borderId="0" xfId="0" applyFont="1" applyAlignment="1">
      <alignment horizontal="center"/>
    </xf>
    <xf numFmtId="0" fontId="11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 vertical="top" wrapText="1" shrinkToFit="1"/>
    </xf>
    <xf numFmtId="0" fontId="12" fillId="0" borderId="1" xfId="0" applyFont="1" applyBorder="1" applyAlignment="1">
      <alignment horizontal="center" vertical="top" wrapText="1" shrinkToFit="1"/>
    </xf>
    <xf numFmtId="0" fontId="14" fillId="0" borderId="1" xfId="0" applyFont="1" applyBorder="1" applyAlignment="1">
      <alignment horizontal="center" vertical="top" wrapText="1" shrinkToFit="1"/>
    </xf>
    <xf numFmtId="0" fontId="12" fillId="0" borderId="1" xfId="0" applyFont="1" applyBorder="1" applyAlignment="1">
      <alignment horizontal="center" vertical="top" wrapText="1"/>
    </xf>
    <xf numFmtId="0" fontId="15" fillId="0" borderId="1" xfId="0" applyFont="1" applyBorder="1" applyAlignment="1">
      <alignment horizontal="center" vertical="top" wrapText="1" shrinkToFit="1"/>
    </xf>
    <xf numFmtId="0" fontId="18" fillId="0" borderId="1" xfId="0" applyFont="1" applyBorder="1" applyAlignment="1">
      <alignment horizontal="center" vertical="top"/>
    </xf>
    <xf numFmtId="0" fontId="19" fillId="0" borderId="1" xfId="0" applyFont="1" applyBorder="1" applyAlignment="1">
      <alignment vertical="top" wrapText="1"/>
    </xf>
    <xf numFmtId="4" fontId="18" fillId="0" borderId="1" xfId="0" applyNumberFormat="1" applyFont="1" applyBorder="1" applyAlignment="1">
      <alignment horizontal="right" vertical="top" wrapText="1"/>
    </xf>
    <xf numFmtId="0" fontId="20" fillId="0" borderId="1" xfId="0" applyFont="1" applyBorder="1" applyAlignment="1">
      <alignment horizontal="right" vertical="top" wrapText="1"/>
    </xf>
    <xf numFmtId="3" fontId="19" fillId="0" borderId="1" xfId="0" applyNumberFormat="1" applyFont="1" applyBorder="1" applyAlignment="1">
      <alignment horizontal="right" vertical="top" wrapText="1"/>
    </xf>
    <xf numFmtId="3" fontId="21" fillId="0" borderId="1" xfId="0" applyNumberFormat="1" applyFont="1" applyBorder="1" applyAlignment="1">
      <alignment vertical="top"/>
    </xf>
    <xf numFmtId="0" fontId="18" fillId="0" borderId="1" xfId="0" applyFont="1" applyBorder="1" applyAlignment="1">
      <alignment horizontal="center"/>
    </xf>
    <xf numFmtId="0" fontId="20" fillId="0" borderId="1" xfId="0" applyFont="1" applyBorder="1" applyAlignment="1">
      <alignment horizontal="right" vertical="center" wrapText="1"/>
    </xf>
    <xf numFmtId="3" fontId="19" fillId="0" borderId="1" xfId="0" applyNumberFormat="1" applyFont="1" applyBorder="1" applyAlignment="1">
      <alignment horizontal="right" wrapText="1"/>
    </xf>
    <xf numFmtId="3" fontId="21" fillId="0" borderId="1" xfId="0" applyNumberFormat="1" applyFont="1" applyBorder="1"/>
    <xf numFmtId="0" fontId="18" fillId="0" borderId="1" xfId="0" applyFont="1" applyBorder="1" applyAlignment="1">
      <alignment vertical="top" wrapText="1"/>
    </xf>
    <xf numFmtId="0" fontId="18" fillId="0" borderId="1" xfId="0" applyFont="1" applyBorder="1" applyAlignment="1">
      <alignment vertical="top"/>
    </xf>
    <xf numFmtId="0" fontId="21" fillId="0" borderId="1" xfId="0" applyFont="1" applyBorder="1" applyAlignment="1">
      <alignment vertical="top"/>
    </xf>
    <xf numFmtId="3" fontId="18" fillId="0" borderId="1" xfId="0" applyNumberFormat="1" applyFont="1" applyBorder="1" applyAlignment="1">
      <alignment vertical="top"/>
    </xf>
    <xf numFmtId="3" fontId="22" fillId="0" borderId="0" xfId="0" applyNumberFormat="1" applyFont="1" applyAlignment="1">
      <alignment wrapText="1"/>
    </xf>
    <xf numFmtId="3" fontId="0" fillId="0" borderId="1" xfId="0" applyNumberFormat="1" applyBorder="1" applyAlignment="1">
      <alignment wrapText="1"/>
    </xf>
    <xf numFmtId="3" fontId="0" fillId="0" borderId="0" xfId="0" applyNumberFormat="1" applyAlignment="1">
      <alignment wrapText="1"/>
    </xf>
    <xf numFmtId="3" fontId="0" fillId="0" borderId="0" xfId="0" applyNumberFormat="1" applyAlignment="1">
      <alignment horizontal="center" wrapText="1"/>
    </xf>
    <xf numFmtId="3" fontId="22" fillId="0" borderId="0" xfId="0" applyNumberFormat="1" applyFont="1"/>
    <xf numFmtId="4" fontId="0" fillId="0" borderId="0" xfId="0" applyNumberFormat="1"/>
    <xf numFmtId="3" fontId="0" fillId="0" borderId="0" xfId="0" applyNumberFormat="1"/>
    <xf numFmtId="165" fontId="0" fillId="0" borderId="0" xfId="0" applyNumberFormat="1"/>
    <xf numFmtId="3" fontId="1" fillId="0" borderId="1" xfId="0" applyNumberFormat="1" applyFont="1" applyBorder="1"/>
    <xf numFmtId="0" fontId="1" fillId="0" borderId="1" xfId="0" applyFont="1" applyBorder="1" applyAlignment="1">
      <alignment horizontal="left" vertical="center"/>
    </xf>
    <xf numFmtId="0" fontId="1" fillId="0" borderId="1" xfId="0" applyFont="1" applyBorder="1"/>
    <xf numFmtId="3" fontId="23" fillId="0" borderId="0" xfId="0" applyNumberFormat="1" applyFont="1"/>
    <xf numFmtId="3" fontId="6" fillId="0" borderId="0" xfId="0" applyNumberFormat="1" applyFont="1"/>
    <xf numFmtId="4" fontId="23" fillId="0" borderId="0" xfId="0" applyNumberFormat="1" applyFont="1"/>
    <xf numFmtId="0" fontId="23" fillId="0" borderId="0" xfId="0" applyFont="1"/>
    <xf numFmtId="0" fontId="23" fillId="0" borderId="0" xfId="0" applyFont="1" applyAlignment="1">
      <alignment horizontal="center" vertical="top"/>
    </xf>
    <xf numFmtId="0" fontId="6" fillId="0" borderId="0" xfId="0" applyFont="1" applyAlignment="1">
      <alignment vertical="top"/>
    </xf>
    <xf numFmtId="0" fontId="23" fillId="0" borderId="0" xfId="0" applyFont="1" applyAlignment="1">
      <alignment vertical="top"/>
    </xf>
    <xf numFmtId="0" fontId="5" fillId="0" borderId="5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43" fontId="3" fillId="0" borderId="0" xfId="1" applyFont="1"/>
    <xf numFmtId="43" fontId="5" fillId="0" borderId="0" xfId="1" applyFont="1" applyAlignment="1">
      <alignment horizontal="center"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71"/>
  <sheetViews>
    <sheetView tabSelected="1" workbookViewId="0">
      <pane xSplit="2" ySplit="6" topLeftCell="E43" activePane="bottomRight" state="frozen"/>
      <selection pane="topRight" activeCell="C1" sqref="C1"/>
      <selection pane="bottomLeft" activeCell="A7" sqref="A7"/>
      <selection pane="bottomRight" activeCell="K57" sqref="K57"/>
    </sheetView>
  </sheetViews>
  <sheetFormatPr defaultRowHeight="16.5" x14ac:dyDescent="0.3"/>
  <cols>
    <col min="1" max="1" width="9.140625" style="36"/>
    <col min="2" max="2" width="28.7109375" style="2" customWidth="1"/>
    <col min="3" max="3" width="14.140625" style="1" customWidth="1"/>
    <col min="4" max="4" width="13.85546875" style="1" bestFit="1" customWidth="1"/>
    <col min="5" max="5" width="17.5703125" style="1" bestFit="1" customWidth="1"/>
    <col min="6" max="7" width="13.85546875" style="5" bestFit="1" customWidth="1"/>
    <col min="8" max="8" width="15.28515625" style="5" bestFit="1" customWidth="1"/>
    <col min="9" max="9" width="26" style="5" bestFit="1" customWidth="1"/>
    <col min="10" max="10" width="13.85546875" style="1" bestFit="1" customWidth="1"/>
    <col min="11" max="11" width="15.42578125" style="5" bestFit="1" customWidth="1"/>
    <col min="12" max="12" width="14.140625" style="1" customWidth="1"/>
    <col min="13" max="13" width="13.28515625" style="5" bestFit="1" customWidth="1"/>
    <col min="14" max="14" width="14.85546875" style="5" customWidth="1"/>
    <col min="15" max="15" width="14.85546875" style="5" bestFit="1" customWidth="1"/>
    <col min="16" max="16" width="11.85546875" style="1" customWidth="1"/>
    <col min="17" max="17" width="13.7109375" style="1" bestFit="1" customWidth="1"/>
    <col min="18" max="18" width="10.28515625" style="1" bestFit="1" customWidth="1"/>
    <col min="19" max="19" width="10.85546875" style="1" bestFit="1" customWidth="1"/>
    <col min="20" max="23" width="9.140625" style="1"/>
    <col min="24" max="24" width="11" style="1" bestFit="1" customWidth="1"/>
    <col min="25" max="16384" width="9.140625" style="1"/>
  </cols>
  <sheetData>
    <row r="1" spans="1:19" x14ac:dyDescent="0.3">
      <c r="B1" s="10" t="s">
        <v>11</v>
      </c>
      <c r="E1" s="1" t="s">
        <v>31</v>
      </c>
      <c r="F1" s="5" t="s">
        <v>32</v>
      </c>
      <c r="H1" s="5" t="s">
        <v>30</v>
      </c>
      <c r="K1" s="5" t="s">
        <v>20</v>
      </c>
      <c r="O1" s="5" t="s">
        <v>25</v>
      </c>
      <c r="R1" s="5" t="s">
        <v>25</v>
      </c>
    </row>
    <row r="2" spans="1:19" x14ac:dyDescent="0.3">
      <c r="B2" s="20" t="s">
        <v>9</v>
      </c>
      <c r="C2" s="44">
        <v>1212</v>
      </c>
      <c r="D2" s="5" t="s">
        <v>34</v>
      </c>
      <c r="E2" s="4">
        <v>0</v>
      </c>
      <c r="F2" s="4">
        <f>MROUND(E2*10.764,1)</f>
        <v>0</v>
      </c>
      <c r="G2" s="22"/>
      <c r="H2" s="1" t="s">
        <v>31</v>
      </c>
      <c r="I2" s="44">
        <v>0</v>
      </c>
      <c r="J2" s="44">
        <f>C2</f>
        <v>1212</v>
      </c>
      <c r="K2" s="44">
        <v>17400</v>
      </c>
      <c r="L2" s="38">
        <f>J2*K2</f>
        <v>21088800</v>
      </c>
      <c r="O2" s="41" t="s">
        <v>27</v>
      </c>
      <c r="P2" s="42">
        <f>C33</f>
        <v>0</v>
      </c>
      <c r="R2" s="17">
        <f>P2*0.025/12</f>
        <v>0</v>
      </c>
      <c r="S2" s="15" t="s">
        <v>26</v>
      </c>
    </row>
    <row r="3" spans="1:19" x14ac:dyDescent="0.3">
      <c r="B3" s="21" t="s">
        <v>5</v>
      </c>
      <c r="C3" s="15">
        <v>0</v>
      </c>
      <c r="D3" s="12"/>
      <c r="E3" s="23"/>
      <c r="F3" s="23"/>
      <c r="G3" s="12"/>
      <c r="H3" s="1" t="s">
        <v>32</v>
      </c>
      <c r="I3" s="44">
        <f>MROUND(I2/10.764,1)</f>
        <v>0</v>
      </c>
      <c r="J3" s="44"/>
      <c r="K3" s="38"/>
      <c r="L3" s="38">
        <f>N16</f>
        <v>0</v>
      </c>
      <c r="O3" s="41" t="s">
        <v>27</v>
      </c>
      <c r="P3" s="42">
        <f>C33</f>
        <v>0</v>
      </c>
      <c r="Q3" s="5"/>
      <c r="R3" s="17">
        <f>P3*0.04/12</f>
        <v>0</v>
      </c>
      <c r="S3" s="43" t="s">
        <v>28</v>
      </c>
    </row>
    <row r="4" spans="1:19" x14ac:dyDescent="0.3">
      <c r="B4" s="28" t="s">
        <v>14</v>
      </c>
      <c r="C4" s="38">
        <f>ROUND((C2*C3),0)</f>
        <v>0</v>
      </c>
      <c r="F4" s="19"/>
      <c r="G4" s="19"/>
      <c r="I4" s="38"/>
      <c r="J4" s="44"/>
      <c r="K4" s="38"/>
      <c r="L4" s="38">
        <f>SUM(L2:L3)</f>
        <v>21088800</v>
      </c>
      <c r="O4" s="41" t="s">
        <v>27</v>
      </c>
      <c r="P4" s="42">
        <f>C33</f>
        <v>0</v>
      </c>
      <c r="Q4" s="5"/>
      <c r="R4" s="17">
        <f>P4*0.033/12</f>
        <v>0</v>
      </c>
      <c r="S4" s="15" t="s">
        <v>29</v>
      </c>
    </row>
    <row r="5" spans="1:19" x14ac:dyDescent="0.3">
      <c r="B5" s="10" t="s">
        <v>12</v>
      </c>
    </row>
    <row r="6" spans="1:19" s="3" customFormat="1" ht="57" x14ac:dyDescent="0.2">
      <c r="A6" s="49" t="s">
        <v>19</v>
      </c>
      <c r="B6" s="50" t="s">
        <v>22</v>
      </c>
      <c r="C6" s="50" t="s">
        <v>24</v>
      </c>
      <c r="D6" s="50" t="s">
        <v>0</v>
      </c>
      <c r="E6" s="50" t="s">
        <v>1</v>
      </c>
      <c r="F6" s="50" t="s">
        <v>2</v>
      </c>
      <c r="G6" s="50" t="s">
        <v>35</v>
      </c>
      <c r="H6" s="51" t="s">
        <v>40</v>
      </c>
      <c r="I6" s="51" t="s">
        <v>23</v>
      </c>
      <c r="J6" s="52" t="s">
        <v>3</v>
      </c>
      <c r="K6" s="52" t="s">
        <v>4</v>
      </c>
      <c r="L6" s="51" t="s">
        <v>36</v>
      </c>
      <c r="M6" s="53" t="s">
        <v>21</v>
      </c>
      <c r="N6" s="53" t="s">
        <v>37</v>
      </c>
      <c r="O6" s="53" t="s">
        <v>38</v>
      </c>
    </row>
    <row r="7" spans="1:19" s="3" customFormat="1" ht="14.25" x14ac:dyDescent="0.2">
      <c r="A7" s="49"/>
      <c r="B7" s="50"/>
      <c r="C7" s="51" t="s">
        <v>33</v>
      </c>
      <c r="D7" s="50"/>
      <c r="E7" s="50"/>
      <c r="F7" s="50"/>
      <c r="G7" s="54" t="s">
        <v>42</v>
      </c>
      <c r="H7" s="48" t="s">
        <v>41</v>
      </c>
      <c r="I7" s="48" t="s">
        <v>41</v>
      </c>
      <c r="J7" s="52"/>
      <c r="K7" s="52"/>
      <c r="L7" s="52" t="s">
        <v>43</v>
      </c>
      <c r="M7" s="52" t="s">
        <v>43</v>
      </c>
      <c r="N7" s="52" t="s">
        <v>43</v>
      </c>
      <c r="O7" s="52" t="s">
        <v>43</v>
      </c>
    </row>
    <row r="8" spans="1:19" s="8" customFormat="1" x14ac:dyDescent="0.25">
      <c r="A8" s="55">
        <v>1</v>
      </c>
      <c r="B8" s="56"/>
      <c r="C8" s="57">
        <v>0</v>
      </c>
      <c r="D8" s="58">
        <v>0</v>
      </c>
      <c r="E8" s="58">
        <v>0</v>
      </c>
      <c r="F8" s="58">
        <v>60</v>
      </c>
      <c r="G8" s="59">
        <v>0</v>
      </c>
      <c r="H8" s="60">
        <f t="shared" ref="H8" si="0">E8-D8</f>
        <v>0</v>
      </c>
      <c r="I8" s="60">
        <f t="shared" ref="I8" si="1">F8-H8</f>
        <v>60</v>
      </c>
      <c r="J8" s="60">
        <f t="shared" ref="J8" si="2">IF(H8&gt;=5,90*H8/F8,0)</f>
        <v>0</v>
      </c>
      <c r="K8" s="60">
        <f t="shared" ref="K8" si="3">G8/100*J8</f>
        <v>0</v>
      </c>
      <c r="L8" s="60">
        <f t="shared" ref="L8" si="4">ROUND((G8-K8),0)</f>
        <v>0</v>
      </c>
      <c r="M8" s="60">
        <f t="shared" ref="M8" si="5">O8-N8</f>
        <v>0</v>
      </c>
      <c r="N8" s="60">
        <f t="shared" ref="N8" si="6">ROUND((L8*C8),0)</f>
        <v>0</v>
      </c>
      <c r="O8" s="60">
        <f t="shared" ref="O8" si="7">ROUND((C8*G8),0)</f>
        <v>0</v>
      </c>
    </row>
    <row r="9" spans="1:19" s="8" customFormat="1" x14ac:dyDescent="0.25">
      <c r="A9" s="55">
        <v>2</v>
      </c>
      <c r="B9" s="56"/>
      <c r="C9" s="57">
        <v>0</v>
      </c>
      <c r="D9" s="58">
        <v>0</v>
      </c>
      <c r="E9" s="58">
        <v>0</v>
      </c>
      <c r="F9" s="58">
        <v>60</v>
      </c>
      <c r="G9" s="59">
        <v>0</v>
      </c>
      <c r="H9" s="60">
        <f t="shared" ref="H9:H11" si="8">E9-D9</f>
        <v>0</v>
      </c>
      <c r="I9" s="60">
        <f t="shared" ref="I9:I15" si="9">F9-H9</f>
        <v>60</v>
      </c>
      <c r="J9" s="60">
        <f t="shared" ref="J9:J11" si="10">IF(H9&gt;=5,90*H9/F9,0)</f>
        <v>0</v>
      </c>
      <c r="K9" s="60">
        <f t="shared" ref="K9:K11" si="11">G9/100*J9</f>
        <v>0</v>
      </c>
      <c r="L9" s="60">
        <f t="shared" ref="L9:L11" si="12">ROUND((G9-K9),0)</f>
        <v>0</v>
      </c>
      <c r="M9" s="60">
        <f t="shared" ref="M9:M11" si="13">O9-N9</f>
        <v>0</v>
      </c>
      <c r="N9" s="60">
        <f t="shared" ref="N9:N11" si="14">ROUND((L9*C9),0)</f>
        <v>0</v>
      </c>
      <c r="O9" s="60">
        <f t="shared" ref="O9:O11" si="15">ROUND((C9*G9),0)</f>
        <v>0</v>
      </c>
    </row>
    <row r="10" spans="1:19" s="8" customFormat="1" ht="17.25" customHeight="1" x14ac:dyDescent="0.25">
      <c r="A10" s="55">
        <v>3</v>
      </c>
      <c r="B10" s="56"/>
      <c r="C10" s="57">
        <v>0</v>
      </c>
      <c r="D10" s="58">
        <v>0</v>
      </c>
      <c r="E10" s="58">
        <v>0</v>
      </c>
      <c r="F10" s="58">
        <v>60</v>
      </c>
      <c r="G10" s="59">
        <v>0</v>
      </c>
      <c r="H10" s="60">
        <f t="shared" si="8"/>
        <v>0</v>
      </c>
      <c r="I10" s="60">
        <f t="shared" si="9"/>
        <v>60</v>
      </c>
      <c r="J10" s="60">
        <f t="shared" si="10"/>
        <v>0</v>
      </c>
      <c r="K10" s="60">
        <f t="shared" si="11"/>
        <v>0</v>
      </c>
      <c r="L10" s="60">
        <f t="shared" si="12"/>
        <v>0</v>
      </c>
      <c r="M10" s="60">
        <f t="shared" si="13"/>
        <v>0</v>
      </c>
      <c r="N10" s="60">
        <f t="shared" si="14"/>
        <v>0</v>
      </c>
      <c r="O10" s="60">
        <f t="shared" si="15"/>
        <v>0</v>
      </c>
    </row>
    <row r="11" spans="1:19" s="8" customFormat="1" x14ac:dyDescent="0.25">
      <c r="A11" s="55">
        <v>4</v>
      </c>
      <c r="B11" s="56"/>
      <c r="C11" s="57">
        <v>0</v>
      </c>
      <c r="D11" s="58">
        <v>0</v>
      </c>
      <c r="E11" s="58">
        <v>0</v>
      </c>
      <c r="F11" s="58">
        <v>60</v>
      </c>
      <c r="G11" s="59">
        <v>0</v>
      </c>
      <c r="H11" s="60">
        <f t="shared" si="8"/>
        <v>0</v>
      </c>
      <c r="I11" s="60">
        <f t="shared" si="9"/>
        <v>60</v>
      </c>
      <c r="J11" s="60">
        <f t="shared" si="10"/>
        <v>0</v>
      </c>
      <c r="K11" s="60">
        <f t="shared" si="11"/>
        <v>0</v>
      </c>
      <c r="L11" s="60">
        <f t="shared" si="12"/>
        <v>0</v>
      </c>
      <c r="M11" s="60">
        <f t="shared" si="13"/>
        <v>0</v>
      </c>
      <c r="N11" s="60">
        <f t="shared" si="14"/>
        <v>0</v>
      </c>
      <c r="O11" s="60">
        <f t="shared" si="15"/>
        <v>0</v>
      </c>
    </row>
    <row r="12" spans="1:19" s="8" customFormat="1" x14ac:dyDescent="0.25">
      <c r="A12" s="55">
        <v>5</v>
      </c>
      <c r="B12" s="56"/>
      <c r="C12" s="57">
        <v>0</v>
      </c>
      <c r="D12" s="58">
        <v>0</v>
      </c>
      <c r="E12" s="58">
        <v>0</v>
      </c>
      <c r="F12" s="58">
        <v>60</v>
      </c>
      <c r="G12" s="59">
        <v>0</v>
      </c>
      <c r="H12" s="60">
        <f t="shared" ref="H12:H15" si="16">E12-D12</f>
        <v>0</v>
      </c>
      <c r="I12" s="60">
        <f t="shared" si="9"/>
        <v>60</v>
      </c>
      <c r="J12" s="60">
        <f t="shared" ref="J12:J15" si="17">IF(H12&gt;=5,90*H12/F12,0)</f>
        <v>0</v>
      </c>
      <c r="K12" s="60">
        <f t="shared" ref="K12:K15" si="18">G12/100*J12</f>
        <v>0</v>
      </c>
      <c r="L12" s="60">
        <f t="shared" ref="L12:L15" si="19">ROUND((G12-K12),0)</f>
        <v>0</v>
      </c>
      <c r="M12" s="60">
        <f t="shared" ref="M12:M15" si="20">O12-N12</f>
        <v>0</v>
      </c>
      <c r="N12" s="60">
        <f t="shared" ref="N12:N15" si="21">ROUND((L12*C12),0)</f>
        <v>0</v>
      </c>
      <c r="O12" s="60">
        <f t="shared" ref="O12:O15" si="22">ROUND((C12*G12),0)</f>
        <v>0</v>
      </c>
    </row>
    <row r="13" spans="1:19" x14ac:dyDescent="0.3">
      <c r="A13" s="61">
        <v>6</v>
      </c>
      <c r="B13" s="56"/>
      <c r="C13" s="57">
        <v>0</v>
      </c>
      <c r="D13" s="62">
        <v>0</v>
      </c>
      <c r="E13" s="62">
        <v>0</v>
      </c>
      <c r="F13" s="62">
        <v>60</v>
      </c>
      <c r="G13" s="63">
        <v>0</v>
      </c>
      <c r="H13" s="60">
        <f t="shared" si="16"/>
        <v>0</v>
      </c>
      <c r="I13" s="60">
        <f t="shared" si="9"/>
        <v>60</v>
      </c>
      <c r="J13" s="60">
        <f t="shared" si="17"/>
        <v>0</v>
      </c>
      <c r="K13" s="60">
        <f t="shared" si="18"/>
        <v>0</v>
      </c>
      <c r="L13" s="60">
        <f t="shared" si="19"/>
        <v>0</v>
      </c>
      <c r="M13" s="64">
        <f t="shared" si="20"/>
        <v>0</v>
      </c>
      <c r="N13" s="60">
        <f t="shared" si="21"/>
        <v>0</v>
      </c>
      <c r="O13" s="60">
        <f t="shared" si="22"/>
        <v>0</v>
      </c>
    </row>
    <row r="14" spans="1:19" x14ac:dyDescent="0.3">
      <c r="A14" s="61">
        <v>7</v>
      </c>
      <c r="B14" s="56"/>
      <c r="C14" s="57">
        <v>0</v>
      </c>
      <c r="D14" s="62">
        <v>0</v>
      </c>
      <c r="E14" s="62">
        <v>0</v>
      </c>
      <c r="F14" s="62">
        <v>60</v>
      </c>
      <c r="G14" s="63">
        <v>0</v>
      </c>
      <c r="H14" s="60">
        <f t="shared" si="16"/>
        <v>0</v>
      </c>
      <c r="I14" s="60">
        <f t="shared" si="9"/>
        <v>60</v>
      </c>
      <c r="J14" s="60">
        <f t="shared" si="17"/>
        <v>0</v>
      </c>
      <c r="K14" s="60">
        <f t="shared" si="18"/>
        <v>0</v>
      </c>
      <c r="L14" s="60">
        <f t="shared" si="19"/>
        <v>0</v>
      </c>
      <c r="M14" s="64">
        <f t="shared" si="20"/>
        <v>0</v>
      </c>
      <c r="N14" s="60">
        <f t="shared" si="21"/>
        <v>0</v>
      </c>
      <c r="O14" s="60">
        <f t="shared" si="22"/>
        <v>0</v>
      </c>
    </row>
    <row r="15" spans="1:19" x14ac:dyDescent="0.3">
      <c r="A15" s="61">
        <v>8</v>
      </c>
      <c r="B15" s="56"/>
      <c r="C15" s="57">
        <v>0</v>
      </c>
      <c r="D15" s="62">
        <v>0</v>
      </c>
      <c r="E15" s="62">
        <v>0</v>
      </c>
      <c r="F15" s="62">
        <v>60</v>
      </c>
      <c r="G15" s="63">
        <v>0</v>
      </c>
      <c r="H15" s="60">
        <f t="shared" si="16"/>
        <v>0</v>
      </c>
      <c r="I15" s="60">
        <f t="shared" si="9"/>
        <v>60</v>
      </c>
      <c r="J15" s="60">
        <f t="shared" si="17"/>
        <v>0</v>
      </c>
      <c r="K15" s="60">
        <f t="shared" si="18"/>
        <v>0</v>
      </c>
      <c r="L15" s="60">
        <f t="shared" si="19"/>
        <v>0</v>
      </c>
      <c r="M15" s="64">
        <f t="shared" si="20"/>
        <v>0</v>
      </c>
      <c r="N15" s="60">
        <f t="shared" si="21"/>
        <v>0</v>
      </c>
      <c r="O15" s="60">
        <f t="shared" si="22"/>
        <v>0</v>
      </c>
    </row>
    <row r="16" spans="1:19" x14ac:dyDescent="0.3">
      <c r="A16" s="61"/>
      <c r="B16" s="65"/>
      <c r="C16" s="66"/>
      <c r="D16" s="66"/>
      <c r="E16" s="66"/>
      <c r="F16" s="67"/>
      <c r="G16" s="60"/>
      <c r="H16" s="60"/>
      <c r="I16" s="60"/>
      <c r="J16" s="68"/>
      <c r="K16" s="60"/>
      <c r="L16" s="68"/>
      <c r="M16" s="60">
        <f>SUM(M8:M15)</f>
        <v>0</v>
      </c>
      <c r="N16" s="60">
        <f>SUM(N8:N15)</f>
        <v>0</v>
      </c>
      <c r="O16" s="60">
        <f>SUM(O8:O15)</f>
        <v>0</v>
      </c>
    </row>
    <row r="17" spans="1:15" x14ac:dyDescent="0.3">
      <c r="B17" s="7"/>
      <c r="C17" s="8"/>
      <c r="D17" s="8"/>
      <c r="E17" s="8"/>
      <c r="F17" s="9"/>
      <c r="G17" s="9"/>
      <c r="H17" s="9"/>
      <c r="I17" s="9"/>
      <c r="J17" s="8"/>
      <c r="K17" s="13"/>
      <c r="L17" s="14"/>
      <c r="M17" s="9"/>
      <c r="N17" s="24"/>
      <c r="O17" s="24"/>
    </row>
    <row r="18" spans="1:15" x14ac:dyDescent="0.3">
      <c r="B18" s="87" t="s">
        <v>16</v>
      </c>
      <c r="C18" s="87"/>
      <c r="D18" s="8"/>
      <c r="E18" s="8"/>
      <c r="F18" s="9"/>
      <c r="G18" s="9"/>
      <c r="H18" s="9"/>
      <c r="I18" s="9"/>
      <c r="J18" s="8"/>
      <c r="K18" s="13"/>
      <c r="L18" s="14"/>
      <c r="M18" s="9"/>
      <c r="N18" s="24"/>
      <c r="O18" s="24"/>
    </row>
    <row r="19" spans="1:15" x14ac:dyDescent="0.3">
      <c r="B19" s="20" t="s">
        <v>15</v>
      </c>
      <c r="C19" s="40">
        <v>0</v>
      </c>
      <c r="D19" s="8"/>
      <c r="E19" s="8"/>
      <c r="F19" s="9"/>
      <c r="G19" s="9"/>
      <c r="H19" s="9"/>
      <c r="I19" s="85" t="s">
        <v>85</v>
      </c>
      <c r="J19" s="85">
        <v>1450</v>
      </c>
      <c r="K19" s="24" t="s">
        <v>67</v>
      </c>
      <c r="L19" s="14"/>
      <c r="M19" s="9"/>
      <c r="N19" s="24"/>
      <c r="O19" s="24"/>
    </row>
    <row r="20" spans="1:15" x14ac:dyDescent="0.3">
      <c r="B20" s="21" t="s">
        <v>5</v>
      </c>
      <c r="C20" s="37">
        <v>0</v>
      </c>
      <c r="D20" s="8"/>
      <c r="E20" s="8"/>
      <c r="F20" s="9"/>
      <c r="G20" s="9"/>
      <c r="H20" s="9"/>
      <c r="I20" s="85"/>
      <c r="J20" s="85">
        <v>1212</v>
      </c>
      <c r="K20" s="24" t="s">
        <v>69</v>
      </c>
      <c r="L20" s="14"/>
      <c r="M20" s="9"/>
      <c r="N20" s="24"/>
      <c r="O20" s="24"/>
    </row>
    <row r="21" spans="1:15" x14ac:dyDescent="0.3">
      <c r="B21" s="21" t="s">
        <v>6</v>
      </c>
      <c r="C21" s="39">
        <f>ROUND((C19*C20),0)</f>
        <v>0</v>
      </c>
      <c r="D21" s="8"/>
      <c r="E21" s="8"/>
      <c r="F21" s="9"/>
      <c r="G21" s="9"/>
      <c r="H21" s="9"/>
      <c r="I21" s="85" t="s">
        <v>86</v>
      </c>
      <c r="J21" s="85">
        <v>1214</v>
      </c>
      <c r="K21" s="24" t="s">
        <v>69</v>
      </c>
      <c r="L21" s="14"/>
      <c r="M21" s="9"/>
      <c r="N21" s="24"/>
      <c r="O21" s="24"/>
    </row>
    <row r="22" spans="1:15" x14ac:dyDescent="0.3">
      <c r="B22" s="7"/>
      <c r="C22" s="8"/>
      <c r="D22" s="8"/>
      <c r="E22" s="8"/>
      <c r="F22" s="9"/>
      <c r="G22" s="9"/>
      <c r="H22" s="9"/>
      <c r="I22" s="9"/>
      <c r="J22" s="8"/>
      <c r="K22" s="13"/>
      <c r="L22" s="14"/>
      <c r="M22" s="9"/>
      <c r="N22" s="24"/>
      <c r="O22" s="24"/>
    </row>
    <row r="23" spans="1:15" ht="22.5" customHeight="1" x14ac:dyDescent="0.3">
      <c r="B23" s="88" t="s">
        <v>13</v>
      </c>
      <c r="C23" s="89"/>
      <c r="D23" s="8"/>
      <c r="E23" s="8"/>
      <c r="F23" s="9"/>
      <c r="G23" s="9"/>
      <c r="H23" s="9"/>
      <c r="I23" s="9"/>
      <c r="J23" s="8"/>
      <c r="K23" s="9"/>
      <c r="L23" s="8"/>
      <c r="M23" s="9"/>
      <c r="N23" s="9"/>
      <c r="O23" s="9"/>
    </row>
    <row r="24" spans="1:15" x14ac:dyDescent="0.3">
      <c r="B24" s="20" t="s">
        <v>9</v>
      </c>
      <c r="C24" s="40">
        <v>0</v>
      </c>
      <c r="E24" s="25"/>
      <c r="F24" s="25"/>
      <c r="G24" s="26"/>
      <c r="H24" s="11"/>
      <c r="I24" s="11"/>
      <c r="L24" s="18"/>
    </row>
    <row r="25" spans="1:15" x14ac:dyDescent="0.3">
      <c r="B25" s="21" t="s">
        <v>5</v>
      </c>
      <c r="C25" s="37">
        <v>0</v>
      </c>
      <c r="D25" s="27"/>
      <c r="E25" s="19"/>
      <c r="F25" s="19"/>
      <c r="G25" s="13"/>
      <c r="H25" s="11"/>
      <c r="I25" s="11"/>
      <c r="L25" s="18"/>
    </row>
    <row r="26" spans="1:15" x14ac:dyDescent="0.3">
      <c r="B26" s="21" t="s">
        <v>6</v>
      </c>
      <c r="C26" s="39">
        <f>ROUND((C24*C25),0)</f>
        <v>0</v>
      </c>
      <c r="D26" s="6"/>
      <c r="E26" s="6"/>
      <c r="F26" s="18"/>
      <c r="H26" s="11"/>
      <c r="I26" s="11"/>
      <c r="L26" s="18"/>
    </row>
    <row r="27" spans="1:15" x14ac:dyDescent="0.3">
      <c r="B27" s="36"/>
      <c r="C27" s="16"/>
      <c r="D27" s="6"/>
      <c r="E27" s="6"/>
      <c r="F27" s="18"/>
      <c r="H27" s="11"/>
      <c r="I27" s="11"/>
      <c r="L27" s="18"/>
    </row>
    <row r="28" spans="1:15" x14ac:dyDescent="0.3">
      <c r="C28" s="6" t="s">
        <v>18</v>
      </c>
      <c r="D28" s="6"/>
      <c r="E28" s="6"/>
      <c r="F28" s="18"/>
      <c r="H28" s="11"/>
      <c r="I28" s="84" t="s">
        <v>80</v>
      </c>
      <c r="L28" s="18"/>
    </row>
    <row r="29" spans="1:15" x14ac:dyDescent="0.3">
      <c r="B29" s="2" t="s">
        <v>11</v>
      </c>
      <c r="C29" s="45">
        <f>C4</f>
        <v>0</v>
      </c>
      <c r="D29" s="16"/>
      <c r="E29" s="16"/>
      <c r="F29" s="16"/>
      <c r="G29" s="16"/>
      <c r="H29" s="17"/>
      <c r="I29" s="80" t="s">
        <v>72</v>
      </c>
      <c r="J29" s="19">
        <v>13</v>
      </c>
      <c r="K29" s="19" t="s">
        <v>73</v>
      </c>
      <c r="L29" s="81">
        <v>1</v>
      </c>
      <c r="M29" s="19" t="s">
        <v>74</v>
      </c>
      <c r="N29" s="19">
        <v>1</v>
      </c>
      <c r="O29" s="19" t="s">
        <v>75</v>
      </c>
    </row>
    <row r="30" spans="1:15" x14ac:dyDescent="0.3">
      <c r="B30" s="2" t="s">
        <v>12</v>
      </c>
      <c r="C30" s="45">
        <f>N16</f>
        <v>0</v>
      </c>
      <c r="D30" s="16"/>
      <c r="E30" s="16"/>
      <c r="F30" s="16"/>
      <c r="G30" s="16"/>
      <c r="H30" s="17"/>
      <c r="I30" s="82" t="s">
        <v>76</v>
      </c>
      <c r="J30" s="19">
        <v>21</v>
      </c>
      <c r="K30" s="19" t="s">
        <v>73</v>
      </c>
      <c r="L30" s="82"/>
      <c r="M30" s="19"/>
      <c r="N30" s="19"/>
      <c r="O30" s="19"/>
    </row>
    <row r="31" spans="1:15" x14ac:dyDescent="0.3">
      <c r="B31" s="2" t="s">
        <v>17</v>
      </c>
      <c r="C31" s="45">
        <f>C21</f>
        <v>0</v>
      </c>
      <c r="D31" s="16"/>
      <c r="E31" s="16"/>
      <c r="F31" s="16"/>
      <c r="G31" s="16"/>
      <c r="H31" s="17"/>
      <c r="I31" s="82" t="s">
        <v>77</v>
      </c>
      <c r="J31" s="19">
        <v>21</v>
      </c>
      <c r="K31" s="19" t="s">
        <v>73</v>
      </c>
      <c r="L31" s="82"/>
      <c r="M31" s="19"/>
      <c r="N31" s="19"/>
      <c r="O31" s="19"/>
    </row>
    <row r="32" spans="1:15" x14ac:dyDescent="0.3">
      <c r="A32" s="1"/>
      <c r="B32" s="2" t="s">
        <v>10</v>
      </c>
      <c r="C32" s="45">
        <f>C26</f>
        <v>0</v>
      </c>
      <c r="D32" s="16"/>
      <c r="E32" s="16"/>
      <c r="F32" s="16"/>
      <c r="G32" s="16"/>
      <c r="H32" s="17"/>
      <c r="I32" s="82" t="s">
        <v>78</v>
      </c>
      <c r="J32" s="19">
        <v>21</v>
      </c>
      <c r="K32" s="19" t="s">
        <v>73</v>
      </c>
      <c r="L32" s="82"/>
      <c r="M32" s="19"/>
      <c r="N32" s="19"/>
      <c r="O32" s="19"/>
    </row>
    <row r="33" spans="1:19" x14ac:dyDescent="0.3">
      <c r="A33" s="1"/>
      <c r="B33" s="10" t="s">
        <v>44</v>
      </c>
      <c r="C33" s="46">
        <f>C29+C30+C31+C32</f>
        <v>0</v>
      </c>
      <c r="D33" s="15"/>
      <c r="F33" s="15"/>
      <c r="I33" s="83" t="s">
        <v>79</v>
      </c>
      <c r="J33" s="83">
        <f>SUM(J29:J32)</f>
        <v>76</v>
      </c>
      <c r="K33" s="19"/>
      <c r="L33" s="83">
        <v>1</v>
      </c>
      <c r="M33" s="19"/>
      <c r="N33" s="83">
        <v>1</v>
      </c>
      <c r="O33" s="19"/>
      <c r="P33" s="1">
        <f>J33+L33+N33</f>
        <v>78</v>
      </c>
    </row>
    <row r="34" spans="1:19" x14ac:dyDescent="0.3">
      <c r="A34" s="1"/>
      <c r="B34" s="10" t="s">
        <v>7</v>
      </c>
      <c r="C34" s="46">
        <f>MROUND(C33*90%,1)</f>
        <v>0</v>
      </c>
      <c r="D34" s="17"/>
      <c r="F34" s="15"/>
      <c r="H34" s="29"/>
      <c r="I34" s="29"/>
      <c r="P34" s="1">
        <v>81</v>
      </c>
      <c r="Q34" s="1">
        <f>P34-P33</f>
        <v>3</v>
      </c>
      <c r="R34" s="1" t="s">
        <v>84</v>
      </c>
    </row>
    <row r="35" spans="1:19" x14ac:dyDescent="0.3">
      <c r="A35" s="1"/>
      <c r="B35" s="10" t="s">
        <v>8</v>
      </c>
      <c r="C35" s="46">
        <f>MROUND(C33*80%,1)</f>
        <v>0</v>
      </c>
      <c r="D35" s="17"/>
      <c r="F35" s="15"/>
      <c r="H35" s="29"/>
      <c r="I35" s="29"/>
    </row>
    <row r="36" spans="1:19" s="8" customFormat="1" x14ac:dyDescent="0.3">
      <c r="B36" s="41" t="s">
        <v>39</v>
      </c>
      <c r="C36" s="47">
        <f>MROUND(C30*0.85,1)</f>
        <v>0</v>
      </c>
      <c r="D36" s="7"/>
      <c r="F36" s="9"/>
      <c r="G36" s="9"/>
      <c r="H36" s="9"/>
      <c r="I36" s="86" t="s">
        <v>81</v>
      </c>
      <c r="J36" s="85">
        <v>6</v>
      </c>
      <c r="K36" s="85" t="s">
        <v>73</v>
      </c>
      <c r="L36" s="8">
        <v>1</v>
      </c>
      <c r="M36" s="85" t="s">
        <v>82</v>
      </c>
      <c r="N36" s="8">
        <v>1</v>
      </c>
      <c r="O36" s="85" t="s">
        <v>82</v>
      </c>
      <c r="P36" s="8">
        <v>1</v>
      </c>
      <c r="Q36" s="8" t="s">
        <v>83</v>
      </c>
    </row>
    <row r="37" spans="1:19" x14ac:dyDescent="0.3">
      <c r="A37" s="1"/>
      <c r="I37" s="19"/>
      <c r="J37" s="19">
        <v>180</v>
      </c>
      <c r="K37" s="19" t="s">
        <v>32</v>
      </c>
      <c r="L37" s="19">
        <v>110</v>
      </c>
      <c r="M37" s="19" t="s">
        <v>32</v>
      </c>
      <c r="N37" s="19">
        <v>80</v>
      </c>
      <c r="O37" s="19" t="s">
        <v>32</v>
      </c>
      <c r="P37" s="19">
        <v>1461</v>
      </c>
      <c r="Q37" s="19" t="s">
        <v>32</v>
      </c>
    </row>
    <row r="38" spans="1:19" x14ac:dyDescent="0.3">
      <c r="A38" s="1"/>
      <c r="I38" s="83" t="s">
        <v>79</v>
      </c>
      <c r="J38" s="19">
        <f>J36*J37</f>
        <v>1080</v>
      </c>
      <c r="K38" s="19" t="s">
        <v>32</v>
      </c>
      <c r="L38" s="19">
        <f>L36*L37</f>
        <v>110</v>
      </c>
      <c r="M38" s="19" t="s">
        <v>32</v>
      </c>
      <c r="N38" s="19">
        <f>N36*N37</f>
        <v>80</v>
      </c>
      <c r="O38" s="19" t="s">
        <v>32</v>
      </c>
      <c r="P38" s="19">
        <f>P36*P37</f>
        <v>1461</v>
      </c>
      <c r="Q38" s="19" t="s">
        <v>32</v>
      </c>
      <c r="R38" s="1">
        <f>J38+L38+N38+P38</f>
        <v>2731</v>
      </c>
      <c r="S38" s="1" t="s">
        <v>32</v>
      </c>
    </row>
    <row r="39" spans="1:19" x14ac:dyDescent="0.3">
      <c r="A39" s="1"/>
      <c r="H39" s="29"/>
      <c r="I39" s="29"/>
      <c r="L39" s="31"/>
      <c r="O39" s="30"/>
    </row>
    <row r="40" spans="1:19" x14ac:dyDescent="0.3">
      <c r="A40" s="1"/>
      <c r="L40" s="31"/>
      <c r="O40" s="30"/>
    </row>
    <row r="41" spans="1:19" x14ac:dyDescent="0.3">
      <c r="A41" s="1"/>
      <c r="L41" s="31"/>
      <c r="O41" s="30"/>
    </row>
    <row r="42" spans="1:19" x14ac:dyDescent="0.3">
      <c r="A42" s="1"/>
      <c r="L42" s="31"/>
      <c r="O42" s="30"/>
    </row>
    <row r="43" spans="1:19" x14ac:dyDescent="0.3">
      <c r="A43" s="1"/>
      <c r="L43" s="31"/>
      <c r="O43" s="30"/>
    </row>
    <row r="44" spans="1:19" x14ac:dyDescent="0.3">
      <c r="A44" s="1"/>
    </row>
    <row r="45" spans="1:19" x14ac:dyDescent="0.3">
      <c r="A45" s="1"/>
    </row>
    <row r="46" spans="1:19" x14ac:dyDescent="0.3">
      <c r="A46" s="1"/>
      <c r="B46" s="1"/>
    </row>
    <row r="47" spans="1:19" x14ac:dyDescent="0.3">
      <c r="A47" s="1"/>
      <c r="B47" s="1"/>
    </row>
    <row r="48" spans="1:19" x14ac:dyDescent="0.3">
      <c r="A48" s="1"/>
      <c r="B48" s="1"/>
    </row>
    <row r="49" spans="1:12" x14ac:dyDescent="0.3">
      <c r="A49" s="1"/>
      <c r="B49" s="1"/>
    </row>
    <row r="50" spans="1:12" x14ac:dyDescent="0.3">
      <c r="A50" s="1"/>
      <c r="B50" s="1"/>
    </row>
    <row r="51" spans="1:12" x14ac:dyDescent="0.3">
      <c r="A51" s="1"/>
      <c r="B51" s="1"/>
    </row>
    <row r="52" spans="1:12" x14ac:dyDescent="0.3">
      <c r="A52" s="1"/>
      <c r="B52" s="1"/>
      <c r="I52" s="5">
        <v>1212.3699999999999</v>
      </c>
    </row>
    <row r="53" spans="1:12" x14ac:dyDescent="0.3">
      <c r="A53" s="1"/>
      <c r="B53" s="1"/>
      <c r="I53" s="5">
        <v>1.1000000000000001</v>
      </c>
    </row>
    <row r="54" spans="1:12" x14ac:dyDescent="0.3">
      <c r="A54" s="1"/>
      <c r="B54" s="1"/>
      <c r="I54" s="90">
        <f>I52*I53</f>
        <v>1333.607</v>
      </c>
    </row>
    <row r="55" spans="1:12" x14ac:dyDescent="0.3">
      <c r="A55" s="1"/>
      <c r="B55" s="1"/>
      <c r="F55" s="32"/>
      <c r="G55" s="32"/>
      <c r="H55" s="32"/>
      <c r="I55" s="91">
        <f>I52*0.5</f>
        <v>606.18499999999995</v>
      </c>
      <c r="J55" s="10"/>
    </row>
    <row r="56" spans="1:12" x14ac:dyDescent="0.3">
      <c r="A56" s="1"/>
      <c r="B56" s="1"/>
      <c r="F56" s="30"/>
      <c r="G56" s="1"/>
      <c r="H56" s="30"/>
      <c r="I56" s="30">
        <f>I52*0.9</f>
        <v>1091.133</v>
      </c>
      <c r="K56" s="5">
        <v>484.95</v>
      </c>
      <c r="L56" s="1">
        <f>K56/I52</f>
        <v>0.400001649661407</v>
      </c>
    </row>
    <row r="57" spans="1:12" x14ac:dyDescent="0.3">
      <c r="A57" s="1"/>
      <c r="B57" s="1"/>
      <c r="F57" s="30"/>
      <c r="G57" s="30"/>
      <c r="H57" s="33"/>
      <c r="I57" s="33"/>
    </row>
    <row r="58" spans="1:12" x14ac:dyDescent="0.3">
      <c r="A58" s="1"/>
      <c r="B58" s="1"/>
      <c r="F58" s="30"/>
      <c r="G58" s="30"/>
      <c r="H58" s="30"/>
      <c r="I58" s="30"/>
    </row>
    <row r="59" spans="1:12" x14ac:dyDescent="0.3">
      <c r="A59" s="1"/>
      <c r="B59" s="1"/>
      <c r="F59" s="30"/>
      <c r="G59" s="34"/>
      <c r="H59" s="30"/>
      <c r="I59" s="30"/>
    </row>
    <row r="60" spans="1:12" x14ac:dyDescent="0.3">
      <c r="A60" s="1"/>
      <c r="B60" s="1"/>
      <c r="F60" s="30"/>
      <c r="G60" s="30"/>
      <c r="H60" s="30"/>
      <c r="I60" s="30"/>
    </row>
    <row r="61" spans="1:12" x14ac:dyDescent="0.3">
      <c r="A61" s="1"/>
      <c r="B61" s="1"/>
      <c r="F61" s="30"/>
      <c r="G61" s="30"/>
      <c r="H61" s="30"/>
      <c r="I61" s="30"/>
    </row>
    <row r="62" spans="1:12" x14ac:dyDescent="0.3">
      <c r="A62" s="1"/>
      <c r="B62" s="1"/>
      <c r="F62" s="30"/>
      <c r="G62" s="30"/>
      <c r="H62" s="30"/>
      <c r="I62" s="30"/>
    </row>
    <row r="63" spans="1:12" x14ac:dyDescent="0.3">
      <c r="A63" s="1"/>
      <c r="B63" s="1"/>
      <c r="F63" s="30"/>
      <c r="G63" s="30"/>
      <c r="H63" s="30"/>
      <c r="I63" s="30"/>
    </row>
    <row r="64" spans="1:12" x14ac:dyDescent="0.3">
      <c r="A64" s="1"/>
      <c r="B64" s="1"/>
      <c r="F64" s="30"/>
      <c r="G64" s="30"/>
      <c r="H64" s="30"/>
      <c r="I64" s="30"/>
    </row>
    <row r="65" spans="1:9" x14ac:dyDescent="0.3">
      <c r="A65" s="1"/>
      <c r="B65" s="1"/>
      <c r="F65" s="30"/>
      <c r="G65" s="30"/>
      <c r="H65" s="30"/>
      <c r="I65" s="30"/>
    </row>
    <row r="66" spans="1:9" x14ac:dyDescent="0.3">
      <c r="A66" s="1"/>
      <c r="B66" s="1"/>
    </row>
    <row r="67" spans="1:9" x14ac:dyDescent="0.3">
      <c r="A67" s="1"/>
      <c r="B67" s="1"/>
    </row>
    <row r="68" spans="1:9" x14ac:dyDescent="0.3">
      <c r="A68" s="1"/>
      <c r="B68" s="1"/>
    </row>
    <row r="69" spans="1:9" x14ac:dyDescent="0.3">
      <c r="A69" s="1"/>
      <c r="B69" s="1"/>
    </row>
    <row r="70" spans="1:9" x14ac:dyDescent="0.3">
      <c r="A70" s="1"/>
      <c r="B70" s="1"/>
    </row>
    <row r="71" spans="1:9" x14ac:dyDescent="0.3">
      <c r="A71" s="1"/>
      <c r="B71" s="1"/>
      <c r="F71" s="35"/>
    </row>
    <row r="72" spans="1:9" x14ac:dyDescent="0.3">
      <c r="A72" s="1"/>
      <c r="B72" s="1"/>
      <c r="F72" s="35"/>
    </row>
    <row r="73" spans="1:9" x14ac:dyDescent="0.3">
      <c r="A73" s="1"/>
      <c r="B73" s="1"/>
      <c r="F73" s="35"/>
    </row>
    <row r="74" spans="1:9" x14ac:dyDescent="0.3">
      <c r="A74" s="1"/>
      <c r="B74" s="1"/>
      <c r="F74" s="35"/>
    </row>
    <row r="75" spans="1:9" x14ac:dyDescent="0.3">
      <c r="A75" s="1"/>
      <c r="B75" s="1"/>
      <c r="F75" s="35"/>
    </row>
    <row r="76" spans="1:9" x14ac:dyDescent="0.3">
      <c r="A76" s="1"/>
      <c r="B76" s="1"/>
      <c r="F76" s="35"/>
    </row>
    <row r="77" spans="1:9" x14ac:dyDescent="0.3">
      <c r="A77" s="1"/>
      <c r="B77" s="1"/>
      <c r="F77" s="35"/>
    </row>
    <row r="78" spans="1:9" x14ac:dyDescent="0.3">
      <c r="A78" s="1"/>
      <c r="B78" s="1"/>
      <c r="F78" s="35"/>
    </row>
    <row r="79" spans="1:9" x14ac:dyDescent="0.3">
      <c r="A79" s="1"/>
      <c r="B79" s="1"/>
      <c r="F79" s="35"/>
    </row>
    <row r="80" spans="1:9" x14ac:dyDescent="0.3">
      <c r="A80" s="1"/>
      <c r="B80" s="1"/>
      <c r="F80" s="35"/>
    </row>
    <row r="81" spans="1:2" x14ac:dyDescent="0.3">
      <c r="A81" s="1"/>
      <c r="B81" s="1"/>
    </row>
    <row r="82" spans="1:2" x14ac:dyDescent="0.3">
      <c r="A82" s="1"/>
      <c r="B82" s="1"/>
    </row>
    <row r="83" spans="1:2" x14ac:dyDescent="0.3">
      <c r="A83" s="1"/>
      <c r="B83" s="1"/>
    </row>
    <row r="84" spans="1:2" x14ac:dyDescent="0.3">
      <c r="A84" s="1"/>
      <c r="B84" s="1"/>
    </row>
    <row r="85" spans="1:2" x14ac:dyDescent="0.3">
      <c r="A85" s="1"/>
      <c r="B85" s="1"/>
    </row>
    <row r="86" spans="1:2" x14ac:dyDescent="0.3">
      <c r="A86" s="1"/>
      <c r="B86" s="1"/>
    </row>
    <row r="87" spans="1:2" x14ac:dyDescent="0.3">
      <c r="A87" s="1"/>
      <c r="B87" s="1"/>
    </row>
    <row r="88" spans="1:2" x14ac:dyDescent="0.3">
      <c r="A88" s="1"/>
      <c r="B88" s="1"/>
    </row>
    <row r="89" spans="1:2" x14ac:dyDescent="0.3">
      <c r="A89" s="1"/>
      <c r="B89" s="1"/>
    </row>
    <row r="90" spans="1:2" x14ac:dyDescent="0.3">
      <c r="A90" s="1"/>
      <c r="B90" s="1"/>
    </row>
    <row r="91" spans="1:2" x14ac:dyDescent="0.3">
      <c r="A91" s="1"/>
      <c r="B91" s="1"/>
    </row>
    <row r="92" spans="1:2" x14ac:dyDescent="0.3">
      <c r="A92" s="1"/>
      <c r="B92" s="1"/>
    </row>
    <row r="93" spans="1:2" x14ac:dyDescent="0.3">
      <c r="A93" s="1"/>
      <c r="B93" s="1"/>
    </row>
    <row r="94" spans="1:2" x14ac:dyDescent="0.3">
      <c r="A94" s="1"/>
      <c r="B94" s="1"/>
    </row>
    <row r="95" spans="1:2" x14ac:dyDescent="0.3">
      <c r="A95" s="1"/>
      <c r="B95" s="1"/>
    </row>
    <row r="96" spans="1:2" x14ac:dyDescent="0.3">
      <c r="A96" s="1"/>
      <c r="B96" s="1"/>
    </row>
    <row r="97" spans="1:2" x14ac:dyDescent="0.3">
      <c r="A97" s="1"/>
      <c r="B97" s="1"/>
    </row>
    <row r="98" spans="1:2" x14ac:dyDescent="0.3">
      <c r="A98" s="1"/>
      <c r="B98" s="1"/>
    </row>
    <row r="99" spans="1:2" x14ac:dyDescent="0.3">
      <c r="A99" s="1"/>
      <c r="B99" s="1"/>
    </row>
    <row r="100" spans="1:2" x14ac:dyDescent="0.3">
      <c r="A100" s="1"/>
      <c r="B100" s="1"/>
    </row>
    <row r="101" spans="1:2" x14ac:dyDescent="0.3">
      <c r="A101" s="1"/>
      <c r="B101" s="1"/>
    </row>
    <row r="102" spans="1:2" x14ac:dyDescent="0.3">
      <c r="A102" s="1"/>
      <c r="B102" s="1"/>
    </row>
    <row r="103" spans="1:2" x14ac:dyDescent="0.3">
      <c r="A103" s="1"/>
      <c r="B103" s="1"/>
    </row>
    <row r="104" spans="1:2" x14ac:dyDescent="0.3">
      <c r="A104" s="1"/>
      <c r="B104" s="1"/>
    </row>
    <row r="105" spans="1:2" x14ac:dyDescent="0.3">
      <c r="A105" s="1"/>
      <c r="B105" s="1"/>
    </row>
    <row r="106" spans="1:2" x14ac:dyDescent="0.3">
      <c r="A106" s="1"/>
      <c r="B106" s="1"/>
    </row>
    <row r="107" spans="1:2" x14ac:dyDescent="0.3">
      <c r="A107" s="1"/>
      <c r="B107" s="1"/>
    </row>
    <row r="108" spans="1:2" x14ac:dyDescent="0.3">
      <c r="A108" s="1"/>
      <c r="B108" s="1"/>
    </row>
    <row r="109" spans="1:2" x14ac:dyDescent="0.3">
      <c r="A109" s="1"/>
      <c r="B109" s="1"/>
    </row>
    <row r="110" spans="1:2" x14ac:dyDescent="0.3">
      <c r="A110" s="1"/>
      <c r="B110" s="1"/>
    </row>
    <row r="111" spans="1:2" x14ac:dyDescent="0.3">
      <c r="A111" s="1"/>
      <c r="B111" s="1"/>
    </row>
    <row r="112" spans="1:2" x14ac:dyDescent="0.3">
      <c r="A112" s="1"/>
      <c r="B112" s="1"/>
    </row>
    <row r="113" spans="1:2" x14ac:dyDescent="0.3">
      <c r="A113" s="1"/>
      <c r="B113" s="1"/>
    </row>
    <row r="114" spans="1:2" x14ac:dyDescent="0.3">
      <c r="A114" s="1"/>
      <c r="B114" s="1"/>
    </row>
    <row r="115" spans="1:2" x14ac:dyDescent="0.3">
      <c r="A115" s="1"/>
      <c r="B115" s="1"/>
    </row>
    <row r="116" spans="1:2" x14ac:dyDescent="0.3">
      <c r="A116" s="1"/>
      <c r="B116" s="1"/>
    </row>
    <row r="117" spans="1:2" x14ac:dyDescent="0.3">
      <c r="A117" s="1"/>
      <c r="B117" s="1"/>
    </row>
    <row r="118" spans="1:2" x14ac:dyDescent="0.3">
      <c r="A118" s="1"/>
      <c r="B118" s="1"/>
    </row>
    <row r="119" spans="1:2" x14ac:dyDescent="0.3">
      <c r="A119" s="1"/>
      <c r="B119" s="1"/>
    </row>
    <row r="120" spans="1:2" x14ac:dyDescent="0.3">
      <c r="A120" s="1"/>
      <c r="B120" s="1"/>
    </row>
    <row r="121" spans="1:2" x14ac:dyDescent="0.3">
      <c r="A121" s="1"/>
      <c r="B121" s="1"/>
    </row>
    <row r="122" spans="1:2" x14ac:dyDescent="0.3">
      <c r="A122" s="1"/>
      <c r="B122" s="1"/>
    </row>
    <row r="123" spans="1:2" x14ac:dyDescent="0.3">
      <c r="A123" s="1"/>
      <c r="B123" s="1"/>
    </row>
    <row r="124" spans="1:2" x14ac:dyDescent="0.3">
      <c r="A124" s="1"/>
      <c r="B124" s="1"/>
    </row>
    <row r="125" spans="1:2" x14ac:dyDescent="0.3">
      <c r="A125" s="1"/>
      <c r="B125" s="1"/>
    </row>
    <row r="126" spans="1:2" x14ac:dyDescent="0.3">
      <c r="A126" s="1"/>
      <c r="B126" s="1"/>
    </row>
    <row r="127" spans="1:2" x14ac:dyDescent="0.3">
      <c r="A127" s="1"/>
      <c r="B127" s="1"/>
    </row>
    <row r="128" spans="1:2" x14ac:dyDescent="0.3">
      <c r="A128" s="1"/>
      <c r="B128" s="1"/>
    </row>
    <row r="129" spans="1:2" x14ac:dyDescent="0.3">
      <c r="A129" s="1"/>
      <c r="B129" s="1"/>
    </row>
    <row r="130" spans="1:2" x14ac:dyDescent="0.3">
      <c r="A130" s="1"/>
      <c r="B130" s="1"/>
    </row>
    <row r="131" spans="1:2" x14ac:dyDescent="0.3">
      <c r="A131" s="1"/>
      <c r="B131" s="1"/>
    </row>
    <row r="132" spans="1:2" x14ac:dyDescent="0.3">
      <c r="A132" s="1"/>
      <c r="B132" s="1"/>
    </row>
    <row r="133" spans="1:2" x14ac:dyDescent="0.3">
      <c r="A133" s="1"/>
      <c r="B133" s="1"/>
    </row>
    <row r="134" spans="1:2" x14ac:dyDescent="0.3">
      <c r="A134" s="1"/>
      <c r="B134" s="1"/>
    </row>
    <row r="135" spans="1:2" x14ac:dyDescent="0.3">
      <c r="A135" s="1"/>
      <c r="B135" s="1"/>
    </row>
    <row r="136" spans="1:2" x14ac:dyDescent="0.3">
      <c r="A136" s="1"/>
      <c r="B136" s="1"/>
    </row>
    <row r="137" spans="1:2" x14ac:dyDescent="0.3">
      <c r="A137" s="1"/>
      <c r="B137" s="1"/>
    </row>
    <row r="138" spans="1:2" x14ac:dyDescent="0.3">
      <c r="A138" s="1"/>
      <c r="B138" s="1"/>
    </row>
    <row r="139" spans="1:2" x14ac:dyDescent="0.3">
      <c r="A139" s="1"/>
      <c r="B139" s="1"/>
    </row>
    <row r="140" spans="1:2" x14ac:dyDescent="0.3">
      <c r="A140" s="1"/>
      <c r="B140" s="1"/>
    </row>
    <row r="141" spans="1:2" x14ac:dyDescent="0.3">
      <c r="A141" s="1"/>
      <c r="B141" s="1"/>
    </row>
    <row r="142" spans="1:2" x14ac:dyDescent="0.3">
      <c r="A142" s="1"/>
      <c r="B142" s="1"/>
    </row>
    <row r="143" spans="1:2" x14ac:dyDescent="0.3">
      <c r="A143" s="1"/>
      <c r="B143" s="1"/>
    </row>
    <row r="144" spans="1:2" x14ac:dyDescent="0.3">
      <c r="A144" s="1"/>
      <c r="B144" s="1"/>
    </row>
    <row r="145" spans="1:2" x14ac:dyDescent="0.3">
      <c r="A145" s="1"/>
      <c r="B145" s="1"/>
    </row>
    <row r="146" spans="1:2" x14ac:dyDescent="0.3">
      <c r="A146" s="1"/>
      <c r="B146" s="1"/>
    </row>
    <row r="147" spans="1:2" x14ac:dyDescent="0.3">
      <c r="A147" s="1"/>
      <c r="B147" s="1"/>
    </row>
    <row r="148" spans="1:2" x14ac:dyDescent="0.3">
      <c r="A148" s="1"/>
      <c r="B148" s="1"/>
    </row>
    <row r="149" spans="1:2" x14ac:dyDescent="0.3">
      <c r="A149" s="1"/>
      <c r="B149" s="1"/>
    </row>
    <row r="150" spans="1:2" x14ac:dyDescent="0.3">
      <c r="A150" s="1"/>
      <c r="B150" s="1"/>
    </row>
    <row r="151" spans="1:2" x14ac:dyDescent="0.3">
      <c r="A151" s="1"/>
      <c r="B151" s="1"/>
    </row>
    <row r="152" spans="1:2" x14ac:dyDescent="0.3">
      <c r="A152" s="1"/>
      <c r="B152" s="1"/>
    </row>
    <row r="153" spans="1:2" x14ac:dyDescent="0.3">
      <c r="A153" s="1"/>
      <c r="B153" s="1"/>
    </row>
    <row r="154" spans="1:2" x14ac:dyDescent="0.3">
      <c r="A154" s="1"/>
      <c r="B154" s="1"/>
    </row>
    <row r="155" spans="1:2" x14ac:dyDescent="0.3">
      <c r="A155" s="1"/>
      <c r="B155" s="1"/>
    </row>
    <row r="156" spans="1:2" x14ac:dyDescent="0.3">
      <c r="A156" s="1"/>
      <c r="B156" s="1"/>
    </row>
    <row r="157" spans="1:2" x14ac:dyDescent="0.3">
      <c r="A157" s="1"/>
      <c r="B157" s="1"/>
    </row>
    <row r="158" spans="1:2" x14ac:dyDescent="0.3">
      <c r="A158" s="1"/>
      <c r="B158" s="1"/>
    </row>
    <row r="159" spans="1:2" x14ac:dyDescent="0.3">
      <c r="A159" s="1"/>
      <c r="B159" s="1"/>
    </row>
    <row r="160" spans="1:2" x14ac:dyDescent="0.3">
      <c r="A160" s="1"/>
      <c r="B160" s="1"/>
    </row>
    <row r="161" spans="1:2" x14ac:dyDescent="0.3">
      <c r="A161" s="1"/>
      <c r="B161" s="1"/>
    </row>
    <row r="162" spans="1:2" x14ac:dyDescent="0.3">
      <c r="A162" s="1"/>
      <c r="B162" s="1"/>
    </row>
    <row r="163" spans="1:2" x14ac:dyDescent="0.3">
      <c r="A163" s="1"/>
      <c r="B163" s="1"/>
    </row>
    <row r="164" spans="1:2" x14ac:dyDescent="0.3">
      <c r="A164" s="1"/>
      <c r="B164" s="1"/>
    </row>
    <row r="165" spans="1:2" x14ac:dyDescent="0.3">
      <c r="A165" s="1"/>
      <c r="B165" s="1"/>
    </row>
    <row r="166" spans="1:2" x14ac:dyDescent="0.3">
      <c r="A166" s="1"/>
      <c r="B166" s="1"/>
    </row>
    <row r="167" spans="1:2" x14ac:dyDescent="0.3">
      <c r="A167" s="1"/>
      <c r="B167" s="1"/>
    </row>
    <row r="168" spans="1:2" x14ac:dyDescent="0.3">
      <c r="A168" s="1"/>
      <c r="B168" s="1"/>
    </row>
    <row r="169" spans="1:2" x14ac:dyDescent="0.3">
      <c r="A169" s="1"/>
      <c r="B169" s="1"/>
    </row>
    <row r="170" spans="1:2" x14ac:dyDescent="0.3">
      <c r="A170" s="1"/>
      <c r="B170" s="1"/>
    </row>
    <row r="171" spans="1:2" x14ac:dyDescent="0.3">
      <c r="A171" s="1"/>
      <c r="B171" s="1"/>
    </row>
  </sheetData>
  <mergeCells count="2">
    <mergeCell ref="B18:C18"/>
    <mergeCell ref="B23:C2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7970BC-2021-4420-A10A-924FDE9FB362}">
  <dimension ref="A1:AB34"/>
  <sheetViews>
    <sheetView workbookViewId="0">
      <selection activeCell="P2" sqref="P2"/>
    </sheetView>
  </sheetViews>
  <sheetFormatPr defaultRowHeight="15" x14ac:dyDescent="0.25"/>
  <cols>
    <col min="1" max="1" width="11.28515625" style="75" bestFit="1" customWidth="1"/>
    <col min="2" max="2" width="13.42578125" style="75" bestFit="1" customWidth="1"/>
    <col min="3" max="4" width="12.5703125" style="75" customWidth="1"/>
    <col min="5" max="6" width="9.28515625" style="75" bestFit="1" customWidth="1"/>
    <col min="7" max="7" width="13.28515625" style="75" customWidth="1"/>
    <col min="8" max="8" width="13.42578125" style="75" bestFit="1" customWidth="1"/>
    <col min="9" max="9" width="11.7109375" style="75" bestFit="1" customWidth="1"/>
    <col min="10" max="12" width="11.7109375" style="75" customWidth="1"/>
    <col min="13" max="13" width="9.28515625" style="75" bestFit="1" customWidth="1"/>
    <col min="14" max="14" width="11.7109375" style="75" customWidth="1"/>
    <col min="15" max="16" width="9.28515625" style="75" bestFit="1" customWidth="1"/>
    <col min="17" max="17" width="12.85546875" style="75" customWidth="1"/>
    <col min="18" max="18" width="13.140625" style="75" customWidth="1"/>
    <col min="19" max="19" width="11.85546875" style="75" bestFit="1" customWidth="1"/>
    <col min="20" max="20" width="13.42578125" style="75" bestFit="1" customWidth="1"/>
    <col min="21" max="21" width="10.7109375" style="75" bestFit="1" customWidth="1"/>
    <col min="22" max="22" width="13.5703125" style="75" customWidth="1"/>
    <col min="23" max="23" width="13.42578125" style="75" customWidth="1"/>
    <col min="24" max="24" width="21" style="75" bestFit="1" customWidth="1"/>
    <col min="25" max="25" width="14.140625" style="75" customWidth="1"/>
    <col min="26" max="26" width="9.7109375" style="75" bestFit="1" customWidth="1"/>
    <col min="27" max="27" width="19.85546875" style="75" bestFit="1" customWidth="1"/>
    <col min="28" max="16384" width="9.140625" style="75"/>
  </cols>
  <sheetData>
    <row r="1" spans="1:28" s="71" customFormat="1" ht="105" x14ac:dyDescent="0.25">
      <c r="A1" s="69" t="s">
        <v>45</v>
      </c>
      <c r="B1" s="69" t="s">
        <v>6</v>
      </c>
      <c r="C1" s="69" t="s">
        <v>46</v>
      </c>
      <c r="D1" s="69" t="s">
        <v>47</v>
      </c>
      <c r="E1" s="69" t="str">
        <f t="shared" ref="E1:K16" si="0">V1</f>
        <v>Construction Area</v>
      </c>
      <c r="F1" s="69" t="str">
        <f t="shared" si="0"/>
        <v>Cost of Construction</v>
      </c>
      <c r="G1" s="69" t="str">
        <f t="shared" si="0"/>
        <v>Construction value</v>
      </c>
      <c r="H1" s="69" t="str">
        <f t="shared" si="0"/>
        <v>Land Value (Including Land development)</v>
      </c>
      <c r="I1" s="69" t="str">
        <f t="shared" si="0"/>
        <v>Land Rate (Including Development) per Sq. M.</v>
      </c>
      <c r="J1" s="69" t="str">
        <f>AA1</f>
        <v>Location</v>
      </c>
      <c r="K1" s="69" t="str">
        <f>AB1</f>
        <v>Distance</v>
      </c>
      <c r="L1" s="69"/>
      <c r="M1" s="70" t="s">
        <v>48</v>
      </c>
      <c r="N1" s="70" t="s">
        <v>49</v>
      </c>
      <c r="O1" s="70" t="s">
        <v>50</v>
      </c>
      <c r="P1" s="70" t="s">
        <v>51</v>
      </c>
      <c r="Q1" s="70" t="s">
        <v>52</v>
      </c>
      <c r="R1" s="70" t="s">
        <v>53</v>
      </c>
      <c r="S1" s="71" t="s">
        <v>52</v>
      </c>
      <c r="T1" s="71" t="s">
        <v>6</v>
      </c>
      <c r="U1" s="71" t="s">
        <v>5</v>
      </c>
      <c r="V1" s="72" t="s">
        <v>54</v>
      </c>
      <c r="W1" s="72" t="s">
        <v>55</v>
      </c>
      <c r="X1" s="71" t="s">
        <v>56</v>
      </c>
      <c r="Y1" s="71" t="s">
        <v>57</v>
      </c>
      <c r="Z1" s="71" t="s">
        <v>58</v>
      </c>
      <c r="AA1" s="71" t="s">
        <v>59</v>
      </c>
      <c r="AB1" s="71" t="s">
        <v>60</v>
      </c>
    </row>
    <row r="2" spans="1:28" x14ac:dyDescent="0.25">
      <c r="A2" s="73">
        <f t="shared" ref="A2:C18" si="1">S2</f>
        <v>1212.2</v>
      </c>
      <c r="B2" s="73">
        <f t="shared" si="1"/>
        <v>0</v>
      </c>
      <c r="C2" s="73">
        <f t="shared" si="1"/>
        <v>0</v>
      </c>
      <c r="D2" s="73">
        <f t="shared" ref="D2:D18" si="2">ROUND((C2/10.764),0)</f>
        <v>0</v>
      </c>
      <c r="E2" s="69">
        <f t="shared" si="0"/>
        <v>0</v>
      </c>
      <c r="F2" s="69">
        <f t="shared" si="0"/>
        <v>0</v>
      </c>
      <c r="G2" s="69">
        <f t="shared" si="0"/>
        <v>0</v>
      </c>
      <c r="H2" s="69">
        <f t="shared" si="0"/>
        <v>0</v>
      </c>
      <c r="I2" s="69">
        <f t="shared" si="0"/>
        <v>0</v>
      </c>
      <c r="J2" s="69">
        <f t="shared" si="0"/>
        <v>0</v>
      </c>
      <c r="K2" s="69">
        <f t="shared" si="0"/>
        <v>0</v>
      </c>
      <c r="L2" s="69"/>
      <c r="M2" s="74">
        <v>0</v>
      </c>
      <c r="N2" s="74">
        <f t="shared" ref="N2:N18" si="3">M2*2.47107605477881</f>
        <v>0</v>
      </c>
      <c r="O2" s="74">
        <f t="shared" ref="O2:O18" si="4">N2*40.0001976870614</f>
        <v>0</v>
      </c>
      <c r="P2" s="74">
        <v>1450</v>
      </c>
      <c r="Q2" s="74">
        <f t="shared" ref="Q2:Q18" si="5">P2*0.836</f>
        <v>1212.2</v>
      </c>
      <c r="R2" s="74">
        <f t="shared" ref="R2:R18" si="6">Q2*10.764</f>
        <v>13048.120800000001</v>
      </c>
      <c r="S2" s="75">
        <f t="shared" ref="S2:S18" si="7">R2/10.764</f>
        <v>1212.2</v>
      </c>
      <c r="T2" s="75">
        <v>0</v>
      </c>
      <c r="U2" s="75">
        <f t="shared" ref="U2:U18" si="8">ROUND((T2/S2),0)</f>
        <v>0</v>
      </c>
      <c r="V2" s="73">
        <v>0</v>
      </c>
      <c r="W2" s="75">
        <v>0</v>
      </c>
      <c r="X2" s="75">
        <f t="shared" ref="X2:X18" si="9">V2*W2</f>
        <v>0</v>
      </c>
      <c r="Y2" s="75">
        <f t="shared" ref="Y2:Y18" si="10">T2-X2</f>
        <v>0</v>
      </c>
      <c r="Z2" s="75">
        <f t="shared" ref="Z2:Z18" si="11">Y2/S2</f>
        <v>0</v>
      </c>
    </row>
    <row r="3" spans="1:28" x14ac:dyDescent="0.25">
      <c r="A3" s="73">
        <f t="shared" si="1"/>
        <v>0</v>
      </c>
      <c r="B3" s="73">
        <f t="shared" si="1"/>
        <v>0</v>
      </c>
      <c r="C3" s="73" t="e">
        <f t="shared" si="1"/>
        <v>#DIV/0!</v>
      </c>
      <c r="D3" s="73" t="e">
        <f t="shared" si="2"/>
        <v>#DIV/0!</v>
      </c>
      <c r="E3" s="69">
        <f t="shared" si="0"/>
        <v>0</v>
      </c>
      <c r="F3" s="69">
        <f t="shared" si="0"/>
        <v>0</v>
      </c>
      <c r="G3" s="69">
        <f t="shared" si="0"/>
        <v>0</v>
      </c>
      <c r="H3" s="69">
        <f t="shared" si="0"/>
        <v>0</v>
      </c>
      <c r="I3" s="69" t="e">
        <f t="shared" si="0"/>
        <v>#DIV/0!</v>
      </c>
      <c r="J3" s="69">
        <f t="shared" si="0"/>
        <v>0</v>
      </c>
      <c r="K3" s="69">
        <f t="shared" si="0"/>
        <v>0</v>
      </c>
      <c r="L3" s="69"/>
      <c r="M3" s="74">
        <v>0</v>
      </c>
      <c r="N3" s="74">
        <f t="shared" si="3"/>
        <v>0</v>
      </c>
      <c r="O3" s="74">
        <f t="shared" si="4"/>
        <v>0</v>
      </c>
      <c r="P3" s="74">
        <f t="shared" ref="P3:P18" si="12">O3*121.0167464</f>
        <v>0</v>
      </c>
      <c r="Q3" s="74">
        <f t="shared" si="5"/>
        <v>0</v>
      </c>
      <c r="R3" s="74">
        <f t="shared" si="6"/>
        <v>0</v>
      </c>
      <c r="S3" s="75">
        <f t="shared" si="7"/>
        <v>0</v>
      </c>
      <c r="T3" s="75">
        <v>0</v>
      </c>
      <c r="U3" s="75" t="e">
        <f t="shared" si="8"/>
        <v>#DIV/0!</v>
      </c>
      <c r="V3" s="73">
        <v>0</v>
      </c>
      <c r="W3" s="75">
        <v>0</v>
      </c>
      <c r="X3" s="75">
        <f t="shared" si="9"/>
        <v>0</v>
      </c>
      <c r="Y3" s="75">
        <f t="shared" si="10"/>
        <v>0</v>
      </c>
      <c r="Z3" s="75" t="e">
        <f t="shared" si="11"/>
        <v>#DIV/0!</v>
      </c>
    </row>
    <row r="4" spans="1:28" x14ac:dyDescent="0.25">
      <c r="A4" s="73">
        <f t="shared" si="1"/>
        <v>0</v>
      </c>
      <c r="B4" s="73">
        <f t="shared" si="1"/>
        <v>0</v>
      </c>
      <c r="C4" s="73" t="e">
        <f t="shared" si="1"/>
        <v>#DIV/0!</v>
      </c>
      <c r="D4" s="73" t="e">
        <f t="shared" si="2"/>
        <v>#DIV/0!</v>
      </c>
      <c r="E4" s="69">
        <f t="shared" si="0"/>
        <v>0</v>
      </c>
      <c r="F4" s="69">
        <f t="shared" si="0"/>
        <v>0</v>
      </c>
      <c r="G4" s="69">
        <f t="shared" si="0"/>
        <v>0</v>
      </c>
      <c r="H4" s="69">
        <f t="shared" si="0"/>
        <v>0</v>
      </c>
      <c r="I4" s="69" t="e">
        <f t="shared" si="0"/>
        <v>#DIV/0!</v>
      </c>
      <c r="J4" s="69">
        <f t="shared" si="0"/>
        <v>0</v>
      </c>
      <c r="K4" s="69">
        <f t="shared" si="0"/>
        <v>0</v>
      </c>
      <c r="L4" s="69"/>
      <c r="M4" s="74">
        <v>0</v>
      </c>
      <c r="N4" s="74">
        <f t="shared" si="3"/>
        <v>0</v>
      </c>
      <c r="O4" s="74">
        <f t="shared" si="4"/>
        <v>0</v>
      </c>
      <c r="P4" s="74">
        <f t="shared" si="12"/>
        <v>0</v>
      </c>
      <c r="Q4" s="74">
        <f t="shared" si="5"/>
        <v>0</v>
      </c>
      <c r="R4" s="74">
        <f t="shared" si="6"/>
        <v>0</v>
      </c>
      <c r="S4" s="75">
        <f t="shared" si="7"/>
        <v>0</v>
      </c>
      <c r="T4" s="75">
        <v>0</v>
      </c>
      <c r="U4" s="75" t="e">
        <f t="shared" si="8"/>
        <v>#DIV/0!</v>
      </c>
      <c r="V4" s="73">
        <v>0</v>
      </c>
      <c r="W4" s="75">
        <v>0</v>
      </c>
      <c r="X4" s="75">
        <f t="shared" si="9"/>
        <v>0</v>
      </c>
      <c r="Y4" s="75">
        <f t="shared" si="10"/>
        <v>0</v>
      </c>
      <c r="Z4" s="75" t="e">
        <f t="shared" si="11"/>
        <v>#DIV/0!</v>
      </c>
    </row>
    <row r="5" spans="1:28" x14ac:dyDescent="0.25">
      <c r="A5" s="73">
        <f t="shared" si="1"/>
        <v>0</v>
      </c>
      <c r="B5" s="73">
        <f t="shared" si="1"/>
        <v>0</v>
      </c>
      <c r="C5" s="73" t="e">
        <f t="shared" si="1"/>
        <v>#DIV/0!</v>
      </c>
      <c r="D5" s="73" t="e">
        <f t="shared" si="2"/>
        <v>#DIV/0!</v>
      </c>
      <c r="E5" s="69">
        <f t="shared" si="0"/>
        <v>0</v>
      </c>
      <c r="F5" s="69">
        <f t="shared" si="0"/>
        <v>0</v>
      </c>
      <c r="G5" s="69">
        <f t="shared" si="0"/>
        <v>0</v>
      </c>
      <c r="H5" s="69">
        <f t="shared" si="0"/>
        <v>0</v>
      </c>
      <c r="I5" s="69" t="e">
        <f t="shared" si="0"/>
        <v>#DIV/0!</v>
      </c>
      <c r="J5" s="69">
        <f t="shared" si="0"/>
        <v>0</v>
      </c>
      <c r="K5" s="69">
        <f t="shared" si="0"/>
        <v>0</v>
      </c>
      <c r="L5" s="69"/>
      <c r="M5" s="74">
        <v>0</v>
      </c>
      <c r="N5" s="74">
        <f t="shared" si="3"/>
        <v>0</v>
      </c>
      <c r="O5" s="74">
        <f t="shared" si="4"/>
        <v>0</v>
      </c>
      <c r="P5" s="74">
        <f t="shared" si="12"/>
        <v>0</v>
      </c>
      <c r="Q5" s="74">
        <f t="shared" si="5"/>
        <v>0</v>
      </c>
      <c r="R5" s="74">
        <f t="shared" si="6"/>
        <v>0</v>
      </c>
      <c r="S5" s="75">
        <f t="shared" si="7"/>
        <v>0</v>
      </c>
      <c r="T5" s="75">
        <v>0</v>
      </c>
      <c r="U5" s="75" t="e">
        <f t="shared" si="8"/>
        <v>#DIV/0!</v>
      </c>
      <c r="V5" s="73">
        <v>0</v>
      </c>
      <c r="W5" s="75">
        <v>0</v>
      </c>
      <c r="X5" s="75">
        <f t="shared" si="9"/>
        <v>0</v>
      </c>
      <c r="Y5" s="75">
        <f t="shared" si="10"/>
        <v>0</v>
      </c>
      <c r="Z5" s="75" t="e">
        <f t="shared" si="11"/>
        <v>#DIV/0!</v>
      </c>
    </row>
    <row r="6" spans="1:28" x14ac:dyDescent="0.25">
      <c r="A6" s="73">
        <f t="shared" si="1"/>
        <v>0</v>
      </c>
      <c r="B6" s="73">
        <f t="shared" si="1"/>
        <v>0</v>
      </c>
      <c r="C6" s="73" t="e">
        <f t="shared" si="1"/>
        <v>#DIV/0!</v>
      </c>
      <c r="D6" s="73" t="e">
        <f t="shared" si="2"/>
        <v>#DIV/0!</v>
      </c>
      <c r="E6" s="69">
        <f t="shared" si="0"/>
        <v>0</v>
      </c>
      <c r="F6" s="69">
        <f t="shared" si="0"/>
        <v>0</v>
      </c>
      <c r="G6" s="69">
        <f t="shared" si="0"/>
        <v>0</v>
      </c>
      <c r="H6" s="69">
        <f t="shared" si="0"/>
        <v>0</v>
      </c>
      <c r="I6" s="69" t="e">
        <f t="shared" si="0"/>
        <v>#DIV/0!</v>
      </c>
      <c r="J6" s="69">
        <f t="shared" si="0"/>
        <v>0</v>
      </c>
      <c r="K6" s="69">
        <f t="shared" si="0"/>
        <v>0</v>
      </c>
      <c r="L6" s="69"/>
      <c r="M6" s="74">
        <v>0</v>
      </c>
      <c r="N6" s="74">
        <f t="shared" si="3"/>
        <v>0</v>
      </c>
      <c r="O6" s="74">
        <f t="shared" si="4"/>
        <v>0</v>
      </c>
      <c r="P6" s="74">
        <f t="shared" si="12"/>
        <v>0</v>
      </c>
      <c r="Q6" s="74">
        <f t="shared" si="5"/>
        <v>0</v>
      </c>
      <c r="R6" s="74">
        <f t="shared" si="6"/>
        <v>0</v>
      </c>
      <c r="S6" s="75">
        <f t="shared" si="7"/>
        <v>0</v>
      </c>
      <c r="T6" s="75">
        <v>0</v>
      </c>
      <c r="U6" s="75" t="e">
        <f t="shared" si="8"/>
        <v>#DIV/0!</v>
      </c>
      <c r="V6" s="73">
        <v>0</v>
      </c>
      <c r="W6" s="75">
        <v>0</v>
      </c>
      <c r="X6" s="75">
        <f t="shared" si="9"/>
        <v>0</v>
      </c>
      <c r="Y6" s="75">
        <f t="shared" si="10"/>
        <v>0</v>
      </c>
      <c r="Z6" s="75" t="e">
        <f t="shared" si="11"/>
        <v>#DIV/0!</v>
      </c>
    </row>
    <row r="7" spans="1:28" x14ac:dyDescent="0.25">
      <c r="A7" s="73">
        <f t="shared" si="1"/>
        <v>0</v>
      </c>
      <c r="B7" s="73">
        <f t="shared" si="1"/>
        <v>0</v>
      </c>
      <c r="C7" s="73" t="e">
        <f t="shared" si="1"/>
        <v>#DIV/0!</v>
      </c>
      <c r="D7" s="73" t="e">
        <f t="shared" si="2"/>
        <v>#DIV/0!</v>
      </c>
      <c r="E7" s="69">
        <f t="shared" si="0"/>
        <v>0</v>
      </c>
      <c r="F7" s="69">
        <f t="shared" si="0"/>
        <v>0</v>
      </c>
      <c r="G7" s="69">
        <f t="shared" si="0"/>
        <v>0</v>
      </c>
      <c r="H7" s="69">
        <f t="shared" si="0"/>
        <v>0</v>
      </c>
      <c r="I7" s="69" t="e">
        <f t="shared" si="0"/>
        <v>#DIV/0!</v>
      </c>
      <c r="J7" s="69">
        <f t="shared" si="0"/>
        <v>0</v>
      </c>
      <c r="K7" s="69">
        <f t="shared" si="0"/>
        <v>0</v>
      </c>
      <c r="L7" s="69"/>
      <c r="M7" s="74">
        <v>0</v>
      </c>
      <c r="N7" s="74">
        <f t="shared" si="3"/>
        <v>0</v>
      </c>
      <c r="O7" s="74">
        <f t="shared" si="4"/>
        <v>0</v>
      </c>
      <c r="P7" s="74">
        <f t="shared" si="12"/>
        <v>0</v>
      </c>
      <c r="Q7" s="74">
        <f t="shared" si="5"/>
        <v>0</v>
      </c>
      <c r="R7" s="74">
        <f t="shared" si="6"/>
        <v>0</v>
      </c>
      <c r="S7" s="75">
        <f t="shared" si="7"/>
        <v>0</v>
      </c>
      <c r="T7" s="75">
        <v>0</v>
      </c>
      <c r="U7" s="75" t="e">
        <f t="shared" si="8"/>
        <v>#DIV/0!</v>
      </c>
      <c r="V7" s="73">
        <v>0</v>
      </c>
      <c r="W7" s="75">
        <v>0</v>
      </c>
      <c r="X7" s="75">
        <f t="shared" si="9"/>
        <v>0</v>
      </c>
      <c r="Y7" s="75">
        <f t="shared" si="10"/>
        <v>0</v>
      </c>
      <c r="Z7" s="75" t="e">
        <f t="shared" si="11"/>
        <v>#DIV/0!</v>
      </c>
    </row>
    <row r="8" spans="1:28" x14ac:dyDescent="0.25">
      <c r="A8" s="73">
        <f t="shared" si="1"/>
        <v>0</v>
      </c>
      <c r="B8" s="73">
        <f t="shared" si="1"/>
        <v>0</v>
      </c>
      <c r="C8" s="73" t="e">
        <f t="shared" si="1"/>
        <v>#DIV/0!</v>
      </c>
      <c r="D8" s="73" t="e">
        <f t="shared" si="2"/>
        <v>#DIV/0!</v>
      </c>
      <c r="E8" s="69">
        <f t="shared" si="0"/>
        <v>0</v>
      </c>
      <c r="F8" s="69">
        <f t="shared" si="0"/>
        <v>0</v>
      </c>
      <c r="G8" s="69">
        <f t="shared" si="0"/>
        <v>0</v>
      </c>
      <c r="H8" s="69">
        <f t="shared" si="0"/>
        <v>0</v>
      </c>
      <c r="I8" s="69" t="e">
        <f t="shared" si="0"/>
        <v>#DIV/0!</v>
      </c>
      <c r="J8" s="69">
        <f t="shared" si="0"/>
        <v>0</v>
      </c>
      <c r="K8" s="69">
        <f t="shared" si="0"/>
        <v>0</v>
      </c>
      <c r="L8" s="69"/>
      <c r="M8" s="74">
        <v>0</v>
      </c>
      <c r="N8" s="74">
        <f t="shared" si="3"/>
        <v>0</v>
      </c>
      <c r="O8" s="74">
        <f t="shared" si="4"/>
        <v>0</v>
      </c>
      <c r="P8" s="74">
        <f t="shared" si="12"/>
        <v>0</v>
      </c>
      <c r="Q8" s="74">
        <f t="shared" si="5"/>
        <v>0</v>
      </c>
      <c r="R8" s="74">
        <f t="shared" si="6"/>
        <v>0</v>
      </c>
      <c r="S8" s="75">
        <f t="shared" si="7"/>
        <v>0</v>
      </c>
      <c r="T8" s="75">
        <v>0</v>
      </c>
      <c r="U8" s="75" t="e">
        <f t="shared" si="8"/>
        <v>#DIV/0!</v>
      </c>
      <c r="V8" s="73">
        <v>0</v>
      </c>
      <c r="W8" s="75">
        <v>0</v>
      </c>
      <c r="X8" s="75">
        <f t="shared" si="9"/>
        <v>0</v>
      </c>
      <c r="Y8" s="75">
        <f t="shared" si="10"/>
        <v>0</v>
      </c>
      <c r="Z8" s="75" t="e">
        <f t="shared" si="11"/>
        <v>#DIV/0!</v>
      </c>
    </row>
    <row r="9" spans="1:28" x14ac:dyDescent="0.25">
      <c r="A9" s="73">
        <f t="shared" si="1"/>
        <v>0</v>
      </c>
      <c r="B9" s="73">
        <f t="shared" si="1"/>
        <v>0</v>
      </c>
      <c r="C9" s="73" t="e">
        <f t="shared" si="1"/>
        <v>#DIV/0!</v>
      </c>
      <c r="D9" s="73" t="e">
        <f t="shared" si="2"/>
        <v>#DIV/0!</v>
      </c>
      <c r="E9" s="69">
        <f t="shared" si="0"/>
        <v>0</v>
      </c>
      <c r="F9" s="69">
        <f t="shared" si="0"/>
        <v>0</v>
      </c>
      <c r="G9" s="69">
        <f t="shared" si="0"/>
        <v>0</v>
      </c>
      <c r="H9" s="69">
        <f t="shared" si="0"/>
        <v>0</v>
      </c>
      <c r="I9" s="69" t="e">
        <f t="shared" si="0"/>
        <v>#DIV/0!</v>
      </c>
      <c r="J9" s="69">
        <f t="shared" si="0"/>
        <v>0</v>
      </c>
      <c r="K9" s="69">
        <f t="shared" si="0"/>
        <v>0</v>
      </c>
      <c r="L9" s="69"/>
      <c r="M9" s="74">
        <v>0</v>
      </c>
      <c r="N9" s="74">
        <f t="shared" si="3"/>
        <v>0</v>
      </c>
      <c r="O9" s="74">
        <f t="shared" si="4"/>
        <v>0</v>
      </c>
      <c r="P9" s="74">
        <f t="shared" si="12"/>
        <v>0</v>
      </c>
      <c r="Q9" s="74">
        <f t="shared" si="5"/>
        <v>0</v>
      </c>
      <c r="R9" s="74">
        <f t="shared" si="6"/>
        <v>0</v>
      </c>
      <c r="S9" s="75">
        <f t="shared" si="7"/>
        <v>0</v>
      </c>
      <c r="T9" s="75">
        <v>0</v>
      </c>
      <c r="U9" s="75" t="e">
        <f t="shared" si="8"/>
        <v>#DIV/0!</v>
      </c>
      <c r="V9" s="73">
        <v>0</v>
      </c>
      <c r="W9" s="75">
        <v>0</v>
      </c>
      <c r="X9" s="75">
        <f t="shared" si="9"/>
        <v>0</v>
      </c>
      <c r="Y9" s="75">
        <f t="shared" si="10"/>
        <v>0</v>
      </c>
      <c r="Z9" s="75" t="e">
        <f t="shared" si="11"/>
        <v>#DIV/0!</v>
      </c>
    </row>
    <row r="10" spans="1:28" x14ac:dyDescent="0.25">
      <c r="A10" s="73">
        <f t="shared" si="1"/>
        <v>0</v>
      </c>
      <c r="B10" s="73">
        <f t="shared" si="1"/>
        <v>0</v>
      </c>
      <c r="C10" s="73" t="e">
        <f t="shared" si="1"/>
        <v>#DIV/0!</v>
      </c>
      <c r="D10" s="73" t="e">
        <f t="shared" si="2"/>
        <v>#DIV/0!</v>
      </c>
      <c r="E10" s="69">
        <f t="shared" si="0"/>
        <v>0</v>
      </c>
      <c r="F10" s="69">
        <f t="shared" si="0"/>
        <v>0</v>
      </c>
      <c r="G10" s="69">
        <f t="shared" si="0"/>
        <v>0</v>
      </c>
      <c r="H10" s="69">
        <f t="shared" si="0"/>
        <v>0</v>
      </c>
      <c r="I10" s="69" t="e">
        <f t="shared" si="0"/>
        <v>#DIV/0!</v>
      </c>
      <c r="J10" s="69">
        <f t="shared" si="0"/>
        <v>0</v>
      </c>
      <c r="K10" s="69">
        <f t="shared" si="0"/>
        <v>0</v>
      </c>
      <c r="L10" s="69"/>
      <c r="M10" s="74">
        <v>0</v>
      </c>
      <c r="N10" s="74">
        <f t="shared" si="3"/>
        <v>0</v>
      </c>
      <c r="O10" s="74">
        <f t="shared" si="4"/>
        <v>0</v>
      </c>
      <c r="P10" s="74">
        <f t="shared" si="12"/>
        <v>0</v>
      </c>
      <c r="Q10" s="74">
        <f t="shared" si="5"/>
        <v>0</v>
      </c>
      <c r="R10" s="74">
        <f t="shared" si="6"/>
        <v>0</v>
      </c>
      <c r="S10" s="75">
        <f t="shared" si="7"/>
        <v>0</v>
      </c>
      <c r="T10" s="75">
        <v>0</v>
      </c>
      <c r="U10" s="75" t="e">
        <f t="shared" si="8"/>
        <v>#DIV/0!</v>
      </c>
      <c r="V10" s="73">
        <v>0</v>
      </c>
      <c r="W10" s="75">
        <v>0</v>
      </c>
      <c r="X10" s="75">
        <f t="shared" si="9"/>
        <v>0</v>
      </c>
      <c r="Y10" s="75">
        <f t="shared" si="10"/>
        <v>0</v>
      </c>
      <c r="Z10" s="75" t="e">
        <f t="shared" si="11"/>
        <v>#DIV/0!</v>
      </c>
    </row>
    <row r="11" spans="1:28" x14ac:dyDescent="0.25">
      <c r="A11" s="73">
        <f t="shared" si="1"/>
        <v>0</v>
      </c>
      <c r="B11" s="73">
        <f t="shared" si="1"/>
        <v>0</v>
      </c>
      <c r="C11" s="73" t="e">
        <f t="shared" si="1"/>
        <v>#DIV/0!</v>
      </c>
      <c r="D11" s="73" t="e">
        <f t="shared" si="2"/>
        <v>#DIV/0!</v>
      </c>
      <c r="E11" s="69">
        <f t="shared" si="0"/>
        <v>0</v>
      </c>
      <c r="F11" s="69">
        <f t="shared" si="0"/>
        <v>0</v>
      </c>
      <c r="G11" s="69">
        <f t="shared" si="0"/>
        <v>0</v>
      </c>
      <c r="H11" s="69">
        <f t="shared" si="0"/>
        <v>0</v>
      </c>
      <c r="I11" s="69" t="e">
        <f t="shared" si="0"/>
        <v>#DIV/0!</v>
      </c>
      <c r="J11" s="69">
        <f t="shared" si="0"/>
        <v>0</v>
      </c>
      <c r="K11" s="69">
        <f t="shared" si="0"/>
        <v>0</v>
      </c>
      <c r="L11" s="69"/>
      <c r="M11" s="74">
        <v>0</v>
      </c>
      <c r="N11" s="74">
        <f t="shared" si="3"/>
        <v>0</v>
      </c>
      <c r="O11" s="74">
        <f t="shared" si="4"/>
        <v>0</v>
      </c>
      <c r="P11" s="74">
        <f t="shared" si="12"/>
        <v>0</v>
      </c>
      <c r="Q11" s="74">
        <f t="shared" si="5"/>
        <v>0</v>
      </c>
      <c r="R11" s="74">
        <f t="shared" si="6"/>
        <v>0</v>
      </c>
      <c r="S11" s="75">
        <f t="shared" si="7"/>
        <v>0</v>
      </c>
      <c r="T11" s="75">
        <v>0</v>
      </c>
      <c r="U11" s="75" t="e">
        <f t="shared" si="8"/>
        <v>#DIV/0!</v>
      </c>
      <c r="V11" s="73">
        <v>0</v>
      </c>
      <c r="W11" s="75">
        <v>0</v>
      </c>
      <c r="X11" s="75">
        <f t="shared" si="9"/>
        <v>0</v>
      </c>
      <c r="Y11" s="75">
        <f t="shared" si="10"/>
        <v>0</v>
      </c>
      <c r="Z11" s="75" t="e">
        <f t="shared" si="11"/>
        <v>#DIV/0!</v>
      </c>
    </row>
    <row r="12" spans="1:28" x14ac:dyDescent="0.25">
      <c r="A12" s="73">
        <f t="shared" si="1"/>
        <v>0</v>
      </c>
      <c r="B12" s="73">
        <f t="shared" si="1"/>
        <v>0</v>
      </c>
      <c r="C12" s="73" t="e">
        <f t="shared" si="1"/>
        <v>#DIV/0!</v>
      </c>
      <c r="D12" s="73" t="e">
        <f t="shared" si="2"/>
        <v>#DIV/0!</v>
      </c>
      <c r="E12" s="69">
        <f t="shared" si="0"/>
        <v>0</v>
      </c>
      <c r="F12" s="69">
        <f t="shared" si="0"/>
        <v>0</v>
      </c>
      <c r="G12" s="69">
        <f t="shared" si="0"/>
        <v>0</v>
      </c>
      <c r="H12" s="69">
        <f t="shared" si="0"/>
        <v>0</v>
      </c>
      <c r="I12" s="69" t="e">
        <f t="shared" si="0"/>
        <v>#DIV/0!</v>
      </c>
      <c r="J12" s="69">
        <f t="shared" si="0"/>
        <v>0</v>
      </c>
      <c r="K12" s="69">
        <f t="shared" si="0"/>
        <v>0</v>
      </c>
      <c r="L12" s="69"/>
      <c r="M12" s="74">
        <v>0</v>
      </c>
      <c r="N12" s="74">
        <f t="shared" si="3"/>
        <v>0</v>
      </c>
      <c r="O12" s="74">
        <f t="shared" si="4"/>
        <v>0</v>
      </c>
      <c r="P12" s="74">
        <f t="shared" si="12"/>
        <v>0</v>
      </c>
      <c r="Q12" s="74">
        <f t="shared" si="5"/>
        <v>0</v>
      </c>
      <c r="R12" s="74">
        <f t="shared" si="6"/>
        <v>0</v>
      </c>
      <c r="S12" s="75">
        <f t="shared" si="7"/>
        <v>0</v>
      </c>
      <c r="T12" s="75">
        <v>0</v>
      </c>
      <c r="U12" s="75" t="e">
        <f t="shared" si="8"/>
        <v>#DIV/0!</v>
      </c>
      <c r="V12" s="73">
        <v>0</v>
      </c>
      <c r="W12" s="75">
        <v>0</v>
      </c>
      <c r="X12" s="75">
        <f t="shared" si="9"/>
        <v>0</v>
      </c>
      <c r="Y12" s="75">
        <f t="shared" si="10"/>
        <v>0</v>
      </c>
      <c r="Z12" s="75" t="e">
        <f t="shared" si="11"/>
        <v>#DIV/0!</v>
      </c>
    </row>
    <row r="13" spans="1:28" x14ac:dyDescent="0.25">
      <c r="A13" s="73">
        <f t="shared" si="1"/>
        <v>0</v>
      </c>
      <c r="B13" s="73">
        <f t="shared" si="1"/>
        <v>0</v>
      </c>
      <c r="C13" s="73" t="e">
        <f t="shared" si="1"/>
        <v>#DIV/0!</v>
      </c>
      <c r="D13" s="73" t="e">
        <f t="shared" si="2"/>
        <v>#DIV/0!</v>
      </c>
      <c r="E13" s="69">
        <f t="shared" si="0"/>
        <v>0</v>
      </c>
      <c r="F13" s="69">
        <f t="shared" si="0"/>
        <v>0</v>
      </c>
      <c r="G13" s="69">
        <f t="shared" si="0"/>
        <v>0</v>
      </c>
      <c r="H13" s="69">
        <f t="shared" si="0"/>
        <v>0</v>
      </c>
      <c r="I13" s="69" t="e">
        <f t="shared" si="0"/>
        <v>#DIV/0!</v>
      </c>
      <c r="J13" s="69">
        <f t="shared" si="0"/>
        <v>0</v>
      </c>
      <c r="K13" s="69">
        <f t="shared" si="0"/>
        <v>0</v>
      </c>
      <c r="L13" s="69"/>
      <c r="M13" s="74">
        <v>0</v>
      </c>
      <c r="N13" s="74">
        <f t="shared" si="3"/>
        <v>0</v>
      </c>
      <c r="O13" s="74">
        <f t="shared" si="4"/>
        <v>0</v>
      </c>
      <c r="P13" s="74">
        <f t="shared" si="12"/>
        <v>0</v>
      </c>
      <c r="Q13" s="74">
        <f t="shared" si="5"/>
        <v>0</v>
      </c>
      <c r="R13" s="74">
        <f t="shared" si="6"/>
        <v>0</v>
      </c>
      <c r="S13" s="75">
        <f t="shared" si="7"/>
        <v>0</v>
      </c>
      <c r="T13" s="75">
        <v>0</v>
      </c>
      <c r="U13" s="75" t="e">
        <f t="shared" si="8"/>
        <v>#DIV/0!</v>
      </c>
      <c r="V13" s="73">
        <v>0</v>
      </c>
      <c r="W13" s="75">
        <v>0</v>
      </c>
      <c r="X13" s="75">
        <f t="shared" si="9"/>
        <v>0</v>
      </c>
      <c r="Y13" s="75">
        <f t="shared" si="10"/>
        <v>0</v>
      </c>
      <c r="Z13" s="75" t="e">
        <f t="shared" si="11"/>
        <v>#DIV/0!</v>
      </c>
    </row>
    <row r="14" spans="1:28" x14ac:dyDescent="0.25">
      <c r="A14" s="73">
        <f t="shared" si="1"/>
        <v>0</v>
      </c>
      <c r="B14" s="73">
        <f t="shared" si="1"/>
        <v>0</v>
      </c>
      <c r="C14" s="73" t="e">
        <f t="shared" si="1"/>
        <v>#DIV/0!</v>
      </c>
      <c r="D14" s="73" t="e">
        <f t="shared" si="2"/>
        <v>#DIV/0!</v>
      </c>
      <c r="E14" s="69">
        <f t="shared" si="0"/>
        <v>0</v>
      </c>
      <c r="F14" s="69">
        <f t="shared" si="0"/>
        <v>0</v>
      </c>
      <c r="G14" s="69">
        <f t="shared" si="0"/>
        <v>0</v>
      </c>
      <c r="H14" s="69">
        <f t="shared" si="0"/>
        <v>0</v>
      </c>
      <c r="I14" s="69" t="e">
        <f t="shared" si="0"/>
        <v>#DIV/0!</v>
      </c>
      <c r="J14" s="69">
        <f t="shared" si="0"/>
        <v>0</v>
      </c>
      <c r="K14" s="69">
        <f t="shared" si="0"/>
        <v>0</v>
      </c>
      <c r="L14" s="69"/>
      <c r="M14" s="74">
        <v>0</v>
      </c>
      <c r="N14" s="74">
        <f t="shared" si="3"/>
        <v>0</v>
      </c>
      <c r="O14" s="74">
        <f t="shared" si="4"/>
        <v>0</v>
      </c>
      <c r="P14" s="74">
        <f t="shared" si="12"/>
        <v>0</v>
      </c>
      <c r="Q14" s="74">
        <f t="shared" si="5"/>
        <v>0</v>
      </c>
      <c r="R14" s="74">
        <f t="shared" si="6"/>
        <v>0</v>
      </c>
      <c r="S14" s="75">
        <f t="shared" si="7"/>
        <v>0</v>
      </c>
      <c r="T14" s="75">
        <v>0</v>
      </c>
      <c r="U14" s="75" t="e">
        <f t="shared" si="8"/>
        <v>#DIV/0!</v>
      </c>
      <c r="V14" s="73">
        <v>0</v>
      </c>
      <c r="W14" s="75">
        <v>0</v>
      </c>
      <c r="X14" s="75">
        <f t="shared" si="9"/>
        <v>0</v>
      </c>
      <c r="Y14" s="75">
        <f t="shared" si="10"/>
        <v>0</v>
      </c>
      <c r="Z14" s="75" t="e">
        <f t="shared" si="11"/>
        <v>#DIV/0!</v>
      </c>
    </row>
    <row r="15" spans="1:28" x14ac:dyDescent="0.25">
      <c r="A15" s="73">
        <f t="shared" si="1"/>
        <v>0</v>
      </c>
      <c r="B15" s="73">
        <f t="shared" si="1"/>
        <v>0</v>
      </c>
      <c r="C15" s="73" t="e">
        <f t="shared" si="1"/>
        <v>#DIV/0!</v>
      </c>
      <c r="D15" s="73" t="e">
        <f t="shared" si="2"/>
        <v>#DIV/0!</v>
      </c>
      <c r="E15" s="69">
        <f t="shared" si="0"/>
        <v>0</v>
      </c>
      <c r="F15" s="69">
        <f t="shared" si="0"/>
        <v>0</v>
      </c>
      <c r="G15" s="69">
        <f t="shared" si="0"/>
        <v>0</v>
      </c>
      <c r="H15" s="69">
        <f t="shared" si="0"/>
        <v>0</v>
      </c>
      <c r="I15" s="69" t="e">
        <f t="shared" si="0"/>
        <v>#DIV/0!</v>
      </c>
      <c r="J15" s="69">
        <f t="shared" si="0"/>
        <v>0</v>
      </c>
      <c r="K15" s="69">
        <f t="shared" si="0"/>
        <v>0</v>
      </c>
      <c r="L15" s="69"/>
      <c r="M15" s="74">
        <v>0</v>
      </c>
      <c r="N15" s="74">
        <f t="shared" si="3"/>
        <v>0</v>
      </c>
      <c r="O15" s="74">
        <f t="shared" si="4"/>
        <v>0</v>
      </c>
      <c r="P15" s="74">
        <f t="shared" si="12"/>
        <v>0</v>
      </c>
      <c r="Q15" s="74">
        <f t="shared" si="5"/>
        <v>0</v>
      </c>
      <c r="R15" s="74">
        <f t="shared" si="6"/>
        <v>0</v>
      </c>
      <c r="S15" s="75">
        <f t="shared" si="7"/>
        <v>0</v>
      </c>
      <c r="T15" s="75">
        <v>0</v>
      </c>
      <c r="U15" s="75" t="e">
        <f t="shared" si="8"/>
        <v>#DIV/0!</v>
      </c>
      <c r="V15" s="73">
        <v>0</v>
      </c>
      <c r="W15" s="75">
        <v>0</v>
      </c>
      <c r="X15" s="75">
        <f t="shared" si="9"/>
        <v>0</v>
      </c>
      <c r="Y15" s="75">
        <f t="shared" si="10"/>
        <v>0</v>
      </c>
      <c r="Z15" s="75" t="e">
        <f t="shared" si="11"/>
        <v>#DIV/0!</v>
      </c>
    </row>
    <row r="16" spans="1:28" x14ac:dyDescent="0.25">
      <c r="A16" s="73">
        <f t="shared" si="1"/>
        <v>0</v>
      </c>
      <c r="B16" s="73">
        <f t="shared" si="1"/>
        <v>0</v>
      </c>
      <c r="C16" s="73" t="e">
        <f t="shared" si="1"/>
        <v>#DIV/0!</v>
      </c>
      <c r="D16" s="73" t="e">
        <f t="shared" si="2"/>
        <v>#DIV/0!</v>
      </c>
      <c r="E16" s="69">
        <f t="shared" si="0"/>
        <v>0</v>
      </c>
      <c r="F16" s="69">
        <f t="shared" si="0"/>
        <v>0</v>
      </c>
      <c r="G16" s="69">
        <f t="shared" si="0"/>
        <v>0</v>
      </c>
      <c r="H16" s="69">
        <f t="shared" si="0"/>
        <v>0</v>
      </c>
      <c r="I16" s="69" t="e">
        <f t="shared" si="0"/>
        <v>#DIV/0!</v>
      </c>
      <c r="J16" s="69">
        <f t="shared" si="0"/>
        <v>0</v>
      </c>
      <c r="K16" s="69">
        <f t="shared" si="0"/>
        <v>0</v>
      </c>
      <c r="L16" s="69"/>
      <c r="M16" s="74">
        <v>0</v>
      </c>
      <c r="N16" s="74">
        <f t="shared" si="3"/>
        <v>0</v>
      </c>
      <c r="O16" s="74">
        <f t="shared" si="4"/>
        <v>0</v>
      </c>
      <c r="P16" s="74">
        <f t="shared" si="12"/>
        <v>0</v>
      </c>
      <c r="Q16" s="74">
        <f t="shared" si="5"/>
        <v>0</v>
      </c>
      <c r="R16" s="74">
        <f t="shared" si="6"/>
        <v>0</v>
      </c>
      <c r="S16" s="75">
        <f t="shared" si="7"/>
        <v>0</v>
      </c>
      <c r="T16" s="75">
        <v>0</v>
      </c>
      <c r="U16" s="75" t="e">
        <f t="shared" si="8"/>
        <v>#DIV/0!</v>
      </c>
      <c r="V16" s="73">
        <v>0</v>
      </c>
      <c r="W16" s="75">
        <v>0</v>
      </c>
      <c r="X16" s="75">
        <f t="shared" si="9"/>
        <v>0</v>
      </c>
      <c r="Y16" s="75">
        <f t="shared" si="10"/>
        <v>0</v>
      </c>
      <c r="Z16" s="75" t="e">
        <f t="shared" si="11"/>
        <v>#DIV/0!</v>
      </c>
    </row>
    <row r="17" spans="1:26" x14ac:dyDescent="0.25">
      <c r="A17" s="73">
        <f t="shared" si="1"/>
        <v>0</v>
      </c>
      <c r="B17" s="73">
        <f t="shared" si="1"/>
        <v>0</v>
      </c>
      <c r="C17" s="73" t="e">
        <f t="shared" si="1"/>
        <v>#DIV/0!</v>
      </c>
      <c r="D17" s="73" t="e">
        <f t="shared" si="2"/>
        <v>#DIV/0!</v>
      </c>
      <c r="E17" s="69">
        <f t="shared" ref="E17:K18" si="13">V17</f>
        <v>0</v>
      </c>
      <c r="F17" s="69">
        <f t="shared" si="13"/>
        <v>0</v>
      </c>
      <c r="G17" s="69">
        <f t="shared" si="13"/>
        <v>0</v>
      </c>
      <c r="H17" s="69">
        <f t="shared" si="13"/>
        <v>0</v>
      </c>
      <c r="I17" s="69" t="e">
        <f t="shared" si="13"/>
        <v>#DIV/0!</v>
      </c>
      <c r="J17" s="69">
        <f t="shared" si="13"/>
        <v>0</v>
      </c>
      <c r="K17" s="69">
        <f t="shared" si="13"/>
        <v>0</v>
      </c>
      <c r="L17" s="69"/>
      <c r="M17" s="74">
        <v>0</v>
      </c>
      <c r="N17" s="74">
        <f t="shared" si="3"/>
        <v>0</v>
      </c>
      <c r="O17" s="74">
        <f t="shared" si="4"/>
        <v>0</v>
      </c>
      <c r="P17" s="74">
        <f t="shared" si="12"/>
        <v>0</v>
      </c>
      <c r="Q17" s="74">
        <f t="shared" si="5"/>
        <v>0</v>
      </c>
      <c r="R17" s="74">
        <f t="shared" si="6"/>
        <v>0</v>
      </c>
      <c r="S17" s="75">
        <f t="shared" si="7"/>
        <v>0</v>
      </c>
      <c r="T17" s="75">
        <v>0</v>
      </c>
      <c r="U17" s="75" t="e">
        <f t="shared" si="8"/>
        <v>#DIV/0!</v>
      </c>
      <c r="V17" s="73">
        <v>0</v>
      </c>
      <c r="W17" s="75">
        <v>0</v>
      </c>
      <c r="X17" s="75">
        <f t="shared" si="9"/>
        <v>0</v>
      </c>
      <c r="Y17" s="75">
        <f t="shared" si="10"/>
        <v>0</v>
      </c>
      <c r="Z17" s="75" t="e">
        <f t="shared" si="11"/>
        <v>#DIV/0!</v>
      </c>
    </row>
    <row r="18" spans="1:26" x14ac:dyDescent="0.25">
      <c r="A18" s="73">
        <f t="shared" si="1"/>
        <v>0</v>
      </c>
      <c r="B18" s="73">
        <f t="shared" si="1"/>
        <v>0</v>
      </c>
      <c r="C18" s="73" t="e">
        <f t="shared" si="1"/>
        <v>#DIV/0!</v>
      </c>
      <c r="D18" s="73" t="e">
        <f t="shared" si="2"/>
        <v>#DIV/0!</v>
      </c>
      <c r="E18" s="69">
        <f t="shared" si="13"/>
        <v>0</v>
      </c>
      <c r="F18" s="69">
        <f t="shared" si="13"/>
        <v>0</v>
      </c>
      <c r="G18" s="69">
        <f t="shared" si="13"/>
        <v>0</v>
      </c>
      <c r="H18" s="69">
        <f t="shared" si="13"/>
        <v>0</v>
      </c>
      <c r="I18" s="69" t="e">
        <f t="shared" si="13"/>
        <v>#DIV/0!</v>
      </c>
      <c r="J18" s="69">
        <f t="shared" si="13"/>
        <v>0</v>
      </c>
      <c r="K18" s="69">
        <f t="shared" si="13"/>
        <v>0</v>
      </c>
      <c r="L18" s="69"/>
      <c r="M18" s="74">
        <v>0</v>
      </c>
      <c r="N18" s="74">
        <f t="shared" si="3"/>
        <v>0</v>
      </c>
      <c r="O18" s="74">
        <f t="shared" si="4"/>
        <v>0</v>
      </c>
      <c r="P18" s="74">
        <f t="shared" si="12"/>
        <v>0</v>
      </c>
      <c r="Q18" s="74">
        <f t="shared" si="5"/>
        <v>0</v>
      </c>
      <c r="R18" s="74">
        <f t="shared" si="6"/>
        <v>0</v>
      </c>
      <c r="S18" s="75">
        <f t="shared" si="7"/>
        <v>0</v>
      </c>
      <c r="T18" s="75">
        <v>0</v>
      </c>
      <c r="U18" s="75" t="e">
        <f t="shared" si="8"/>
        <v>#DIV/0!</v>
      </c>
      <c r="V18" s="73">
        <v>0</v>
      </c>
      <c r="W18" s="75">
        <v>0</v>
      </c>
      <c r="X18" s="75">
        <f t="shared" si="9"/>
        <v>0</v>
      </c>
      <c r="Y18" s="75">
        <f t="shared" si="10"/>
        <v>0</v>
      </c>
      <c r="Z18" s="75" t="e">
        <f t="shared" si="11"/>
        <v>#DIV/0!</v>
      </c>
    </row>
    <row r="24" spans="1:26" x14ac:dyDescent="0.25">
      <c r="O24" s="76">
        <v>0.83599999999999997</v>
      </c>
    </row>
    <row r="29" spans="1:26" ht="16.5" x14ac:dyDescent="0.3">
      <c r="H29" s="77" t="s">
        <v>61</v>
      </c>
      <c r="I29" s="78" t="s">
        <v>62</v>
      </c>
    </row>
    <row r="30" spans="1:26" ht="16.5" x14ac:dyDescent="0.3">
      <c r="H30" s="77" t="s">
        <v>63</v>
      </c>
      <c r="I30" s="78" t="s">
        <v>64</v>
      </c>
    </row>
    <row r="31" spans="1:26" ht="16.5" x14ac:dyDescent="0.3">
      <c r="H31" s="77" t="s">
        <v>65</v>
      </c>
      <c r="I31" s="79" t="s">
        <v>66</v>
      </c>
    </row>
    <row r="32" spans="1:26" ht="16.5" x14ac:dyDescent="0.3">
      <c r="H32" s="77" t="s">
        <v>67</v>
      </c>
      <c r="I32" s="78" t="s">
        <v>68</v>
      </c>
    </row>
    <row r="33" spans="8:9" ht="16.5" x14ac:dyDescent="0.3">
      <c r="H33" s="77" t="s">
        <v>69</v>
      </c>
      <c r="I33" s="78" t="s">
        <v>70</v>
      </c>
    </row>
    <row r="34" spans="8:9" ht="16.5" x14ac:dyDescent="0.3">
      <c r="H34" s="77" t="s">
        <v>32</v>
      </c>
      <c r="I34" s="78" t="s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3FC294-D4CD-4D7E-AC3A-C812736102DE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Valuation</vt:lpstr>
      <vt:lpstr>Sheet1</vt:lpstr>
      <vt:lpstr>Sheet2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akhilesh Yadav</cp:lastModifiedBy>
  <dcterms:created xsi:type="dcterms:W3CDTF">2014-10-16T12:20:47Z</dcterms:created>
  <dcterms:modified xsi:type="dcterms:W3CDTF">2024-08-20T06:59:13Z</dcterms:modified>
</cp:coreProperties>
</file>